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827" firstSheet="0" activeTab="1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ESTIMATE" sheetId="2" state="visible" r:id="rId2"/>
  </sheets>
  <definedNames>
    <definedName name="Z_5D814AB1_BC97_4AEA_A097_E3C150B3E44D_.wvu.PrintArea" localSheetId="0" hidden="1">SUMMARY!$A$1:$M$43</definedName>
    <definedName name="Z_5D814AB1_BC97_4AEA_A097_E3C150B3E44D_.wvu.PrintTitles" localSheetId="0" hidden="1">SUMMARY!$7:$7</definedName>
    <definedName name="_xlnm.Print_Titles" localSheetId="0">'SUMMARY'!$7:$7</definedName>
    <definedName name="_xlnm.Print_Area" localSheetId="0">'SUMMARY'!$A$1:$M$43</definedName>
    <definedName name="Z_5D814AB1_BC97_4AEA_A097_E3C150B3E44D_.wvu.PrintArea" localSheetId="1" hidden="1">ESTIMATE!$A$1:$N$601</definedName>
    <definedName name="Z_5D814AB1_BC97_4AEA_A097_E3C150B3E44D_.wvu.PrintTitles" localSheetId="1" hidden="1">ESTIMATE!$5:$5</definedName>
    <definedName name="_xlnm.Print_Titles" localSheetId="1">'ESTIMATE'!$5:$5</definedName>
    <definedName name="_xlnm.Print_Area" localSheetId="1">'ESTIMATE'!$A$1:$N$601</definedName>
  </definedNames>
  <calcPr calcId="191029" fullCalcOnLoad="1"/>
</workbook>
</file>

<file path=xl/styles.xml><?xml version="1.0" encoding="utf-8"?>
<styleSheet xmlns="http://schemas.openxmlformats.org/spreadsheetml/2006/main">
  <numFmts count="8">
    <numFmt numFmtId="164" formatCode="0.0"/>
    <numFmt numFmtId="165" formatCode="_(&quot;$&quot;* #,##0.0_);_(&quot;$&quot;* \(#,##0.0\);_(&quot;$&quot;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?_);_(@_)"/>
    <numFmt numFmtId="168" formatCode="&quot;$&quot;#,##0.00"/>
    <numFmt numFmtId="169" formatCode="_(&quot;$&quot;* #,##0_);_(&quot;$&quot;* \(#,##0\);_(&quot;$&quot;* &quot;-&quot;??_);_(@_)"/>
    <numFmt numFmtId="170" formatCode="_(&quot;$&quot;* #,##0.00_);_(&quot;$&quot;* \(#,##0.00\);_(&quot;$&quot;* &quot;-&quot;?_);_(@_)"/>
    <numFmt numFmtId="171" formatCode="&quot;$&quot;#,##0"/>
  </numFmts>
  <fonts count="29">
    <font>
      <name val="Calibri"/>
      <charset val="134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b val="1"/>
      <color theme="0"/>
      <sz val="14"/>
      <scheme val="minor"/>
    </font>
    <font>
      <name val="Calibri"/>
      <family val="2"/>
      <b val="1"/>
      <color rgb="FFFF0000"/>
      <sz val="14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0"/>
      <sz val="11"/>
      <scheme val="minor"/>
    </font>
    <font>
      <name val="Calibri"/>
      <family val="2"/>
      <sz val="11"/>
      <scheme val="minor"/>
    </font>
    <font>
      <name val="Arial"/>
      <family val="2"/>
      <sz val="12"/>
    </font>
    <font>
      <name val="Calibri"/>
      <family val="2"/>
      <b val="1"/>
      <color rgb="FF333333"/>
      <sz val="11"/>
      <scheme val="minor"/>
    </font>
    <font>
      <name val="Calibri"/>
      <family val="2"/>
      <color theme="1"/>
      <sz val="11"/>
      <scheme val="minor"/>
    </font>
    <font>
      <name val="Abadi"/>
      <family val="2"/>
      <sz val="12"/>
    </font>
    <font>
      <name val="Abadi"/>
      <family val="2"/>
      <b val="1"/>
      <color theme="0"/>
      <sz val="12"/>
    </font>
    <font>
      <name val="Abadi"/>
      <family val="2"/>
      <b val="1"/>
      <color theme="1"/>
      <sz val="14"/>
    </font>
    <font>
      <name val="Abadi"/>
      <family val="2"/>
      <b val="1"/>
      <color rgb="FFFF0000"/>
      <sz val="14"/>
    </font>
    <font>
      <name val="Abadi"/>
      <family val="2"/>
      <b val="1"/>
      <color theme="0"/>
      <sz val="14"/>
    </font>
    <font>
      <name val="Calibri"/>
      <family val="2"/>
      <b val="1"/>
      <sz val="12"/>
      <scheme val="minor"/>
    </font>
    <font>
      <name val="Abadi"/>
      <family val="2"/>
      <color rgb="FFFF0000"/>
      <sz val="12"/>
    </font>
    <font>
      <name val="Abadi"/>
      <family val="2"/>
      <b val="1"/>
      <color theme="1"/>
      <sz val="11"/>
    </font>
    <font>
      <name val="Abadi"/>
      <family val="2"/>
      <color theme="1"/>
      <sz val="11"/>
    </font>
    <font>
      <name val="Abadi"/>
      <family val="2"/>
      <b val="1"/>
      <sz val="12"/>
    </font>
    <font>
      <name val="Abadi"/>
      <family val="2"/>
      <b val="1"/>
      <color rgb="FFFF0000"/>
      <sz val="16"/>
    </font>
    <font>
      <name val="Calibri"/>
      <family val="2"/>
      <b val="1"/>
      <color rgb="FFFF0000"/>
      <sz val="11"/>
      <scheme val="minor"/>
    </font>
    <font>
      <name val="Abadi"/>
      <family val="2"/>
      <sz val="18"/>
    </font>
    <font>
      <name val="Abadi"/>
      <family val="2"/>
      <b val="1"/>
      <sz val="14"/>
    </font>
    <font>
      <name val="Abadi"/>
      <family val="2"/>
      <b val="1"/>
      <color theme="1"/>
      <sz val="12"/>
    </font>
    <font>
      <name val="Abadi"/>
      <family val="2"/>
      <color theme="1"/>
      <sz val="12"/>
    </font>
  </fonts>
  <fills count="12">
    <fill>
      <patternFill/>
    </fill>
    <fill>
      <patternFill patternType="gray125"/>
    </fill>
    <fill>
      <gradientFill type="linear" degree="90">
        <stop position="0">
          <color theme="5"/>
        </stop>
        <stop position="1">
          <color theme="2" tint="-0.09802545243690299"/>
        </stop>
      </gradientFill>
    </fill>
    <fill>
      <gradientFill type="linear" degree="90">
        <stop position="0">
          <color theme="5" tint="-0.2509842219306009"/>
        </stop>
        <stop position="1">
          <color theme="0" tint="-0.4980010376293222"/>
        </stop>
      </gradientFill>
    </fill>
    <fill>
      <patternFill patternType="solid">
        <fgColor rgb="FFFFFFCC"/>
        <bgColor indexed="64"/>
      </patternFill>
    </fill>
    <fill>
      <gradientFill type="linear" degree="270">
        <stop position="0">
          <color rgb="FFAAD2DA"/>
        </stop>
        <stop position="1">
          <color rgb="FF4A909A"/>
        </stop>
      </gradientFill>
    </fill>
    <fill>
      <gradientFill type="linear">
        <stop position="0">
          <color theme="5" tint="0.7999816888943144"/>
        </stop>
        <stop position="1">
          <color theme="5" tint="-0.2509842219306009"/>
        </stop>
      </gradient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1AB4F"/>
        <bgColor indexed="64"/>
      </patternFill>
    </fill>
    <fill>
      <patternFill patternType="solid">
        <fgColor rgb="FFBF8F0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22"/>
      </top>
      <bottom/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 style="thin">
        <color rgb="FFB2B2B2"/>
      </right>
      <top style="thin">
        <color auto="1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22"/>
      </top>
      <bottom/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auto="1"/>
      </bottom>
      <diagonal/>
    </border>
    <border>
      <left style="medium">
        <color auto="1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rgb="FFB2B2B2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22"/>
      </bottom>
      <diagonal/>
    </border>
  </borders>
  <cellStyleXfs count="15">
    <xf numFmtId="0" fontId="0" fillId="0" borderId="0"/>
    <xf numFmtId="168" fontId="5" fillId="2" borderId="16" applyAlignment="1">
      <alignment horizontal="center" vertical="center"/>
    </xf>
    <xf numFmtId="166" fontId="12" fillId="0" borderId="0"/>
    <xf numFmtId="0" fontId="12" fillId="4" borderId="17"/>
    <xf numFmtId="0" fontId="10" fillId="0" borderId="0"/>
    <xf numFmtId="0" fontId="8" fillId="3" borderId="5" applyAlignment="1">
      <alignment horizontal="center" vertical="center"/>
    </xf>
    <xf numFmtId="168" fontId="12" fillId="5" borderId="5" applyAlignment="1">
      <alignment horizontal="right" vertical="center"/>
    </xf>
    <xf numFmtId="0" fontId="11" fillId="6" borderId="18" applyAlignment="1">
      <alignment horizontal="left" vertical="center" wrapText="1"/>
    </xf>
    <xf numFmtId="0" fontId="10" fillId="0" borderId="0"/>
    <xf numFmtId="0" fontId="12" fillId="4" borderId="17"/>
    <xf numFmtId="0" fontId="12" fillId="0" borderId="0"/>
    <xf numFmtId="0" fontId="10" fillId="0" borderId="0"/>
    <xf numFmtId="0" fontId="12" fillId="4" borderId="17"/>
    <xf numFmtId="0" fontId="12" fillId="4" borderId="17"/>
    <xf numFmtId="166" fontId="12" fillId="0" borderId="0"/>
  </cellStyleXfs>
  <cellXfs count="440">
    <xf numFmtId="0" fontId="0" fillId="0" borderId="0" pivotButton="0" quotePrefix="0" xfId="0"/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8">
      <alignment vertical="center"/>
    </xf>
    <xf numFmtId="0" fontId="3" fillId="0" borderId="0" pivotButton="0" quotePrefix="0" xfId="0"/>
    <xf numFmtId="0" fontId="0" fillId="0" borderId="0" applyAlignment="1" pivotButton="0" quotePrefix="0" xfId="0">
      <alignment wrapText="1"/>
    </xf>
    <xf numFmtId="164" fontId="0" fillId="0" borderId="0" pivotButton="0" quotePrefix="0" xfId="0"/>
    <xf numFmtId="2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4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 wrapText="1"/>
    </xf>
    <xf numFmtId="164" fontId="3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/>
    </xf>
    <xf numFmtId="2" fontId="3" fillId="0" borderId="0" applyAlignment="1" pivotButton="0" quotePrefix="0" xfId="0">
      <alignment horizontal="right" vertical="center"/>
    </xf>
    <xf numFmtId="165" fontId="3" fillId="0" borderId="0" applyAlignment="1" pivotButton="0" quotePrefix="0" xfId="0">
      <alignment horizontal="right" vertical="center"/>
    </xf>
    <xf numFmtId="0" fontId="4" fillId="0" borderId="8" applyAlignment="1" pivotButton="0" quotePrefix="0" xfId="3">
      <alignment horizontal="left" vertical="center" wrapText="1"/>
    </xf>
    <xf numFmtId="166" fontId="3" fillId="0" borderId="0" applyAlignment="1" pivotButton="0" quotePrefix="0" xfId="0">
      <alignment horizontal="right" vertical="center"/>
    </xf>
    <xf numFmtId="167" fontId="4" fillId="0" borderId="7" applyAlignment="1" pivotButton="0" quotePrefix="0" xfId="3">
      <alignment horizontal="left" vertical="top"/>
    </xf>
    <xf numFmtId="0" fontId="3" fillId="0" borderId="11" applyAlignment="1" pivotButton="0" quotePrefix="0" xfId="0">
      <alignment horizontal="center" vertical="center"/>
    </xf>
    <xf numFmtId="165" fontId="3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horizontal="justify" vertical="center" wrapText="1"/>
    </xf>
    <xf numFmtId="164" fontId="9" fillId="0" borderId="0" applyAlignment="1" pivotButton="0" quotePrefix="0" xfId="0">
      <alignment horizontal="right" vertical="center"/>
    </xf>
    <xf numFmtId="9" fontId="0" fillId="0" borderId="0" applyAlignment="1" pivotButton="0" quotePrefix="0" xfId="0">
      <alignment horizontal="right" vertical="center"/>
    </xf>
    <xf numFmtId="2" fontId="9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165" fontId="9" fillId="0" borderId="0" applyAlignment="1" pivotButton="0" quotePrefix="0" xfId="0">
      <alignment horizontal="right" vertical="center"/>
    </xf>
    <xf numFmtId="166" fontId="9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  <xf numFmtId="166" fontId="4" fillId="0" borderId="19" applyAlignment="1" pivotButton="0" quotePrefix="0" xfId="3">
      <alignment horizontal="right" vertical="center"/>
    </xf>
    <xf numFmtId="167" fontId="4" fillId="0" borderId="19" applyAlignment="1" pivotButton="0" quotePrefix="0" xfId="3">
      <alignment horizontal="right" vertical="center"/>
    </xf>
    <xf numFmtId="167" fontId="4" fillId="0" borderId="20" applyAlignment="1" pivotButton="0" quotePrefix="0" xfId="3">
      <alignment horizontal="right" vertical="center"/>
    </xf>
    <xf numFmtId="167" fontId="4" fillId="0" borderId="21" applyAlignment="1" pivotButton="0" quotePrefix="0" xfId="3">
      <alignment horizontal="left" vertical="top"/>
    </xf>
    <xf numFmtId="0" fontId="3" fillId="0" borderId="22" applyAlignment="1" pivotButton="0" quotePrefix="0" xfId="0">
      <alignment horizontal="center" vertical="center"/>
    </xf>
    <xf numFmtId="1" fontId="4" fillId="0" borderId="24" applyAlignment="1" pivotButton="0" quotePrefix="0" xfId="3">
      <alignment horizontal="center" vertical="top"/>
    </xf>
    <xf numFmtId="0" fontId="4" fillId="0" borderId="19" applyAlignment="1" pivotButton="0" quotePrefix="0" xfId="3">
      <alignment horizontal="left" vertical="center" wrapText="1"/>
    </xf>
    <xf numFmtId="164" fontId="4" fillId="0" borderId="19" applyAlignment="1" pivotButton="0" quotePrefix="0" xfId="3">
      <alignment horizontal="right" vertical="center"/>
    </xf>
    <xf numFmtId="9" fontId="4" fillId="0" borderId="19" applyAlignment="1" pivotButton="0" quotePrefix="0" xfId="3">
      <alignment horizontal="right" vertical="center"/>
    </xf>
    <xf numFmtId="0" fontId="4" fillId="0" borderId="19" applyAlignment="1" pivotButton="0" quotePrefix="0" xfId="3">
      <alignment horizontal="right" vertical="center"/>
    </xf>
    <xf numFmtId="169" fontId="4" fillId="0" borderId="19" applyAlignment="1" pivotButton="0" quotePrefix="0" xfId="3">
      <alignment horizontal="right" vertical="center"/>
    </xf>
    <xf numFmtId="166" fontId="4" fillId="0" borderId="19" applyAlignment="1" pivotButton="0" quotePrefix="0" xfId="2">
      <alignment horizontal="right" vertical="center"/>
    </xf>
    <xf numFmtId="0" fontId="4" fillId="7" borderId="0" applyAlignment="1" pivotButton="0" quotePrefix="0" xfId="8">
      <alignment vertical="center"/>
    </xf>
    <xf numFmtId="0" fontId="0" fillId="7" borderId="0" pivotButton="0" quotePrefix="0" xfId="0"/>
    <xf numFmtId="0" fontId="3" fillId="7" borderId="0" applyAlignment="1" pivotButton="0" quotePrefix="0" xfId="0">
      <alignment horizontal="center" vertical="center"/>
    </xf>
    <xf numFmtId="0" fontId="4" fillId="0" borderId="25" applyAlignment="1" pivotButton="0" quotePrefix="0" xfId="3">
      <alignment horizontal="left" vertical="center" wrapText="1"/>
    </xf>
    <xf numFmtId="166" fontId="13" fillId="0" borderId="8" applyAlignment="1" pivotButton="0" quotePrefix="0" xfId="3">
      <alignment horizontal="right" vertical="center"/>
    </xf>
    <xf numFmtId="9" fontId="13" fillId="0" borderId="8" applyAlignment="1" pivotButton="0" quotePrefix="0" xfId="3">
      <alignment horizontal="right" vertical="center"/>
    </xf>
    <xf numFmtId="169" fontId="13" fillId="0" borderId="8" applyAlignment="1" pivotButton="0" quotePrefix="0" xfId="3">
      <alignment horizontal="right" vertical="center"/>
    </xf>
    <xf numFmtId="0" fontId="15" fillId="0" borderId="0" applyAlignment="1" pivotButton="0" quotePrefix="0" xfId="0">
      <alignment horizontal="left" vertical="center" wrapText="1"/>
    </xf>
    <xf numFmtId="164" fontId="13" fillId="0" borderId="8" applyAlignment="1" pivotButton="0" quotePrefix="0" xfId="3">
      <alignment horizontal="right" vertical="center"/>
    </xf>
    <xf numFmtId="0" fontId="13" fillId="0" borderId="8" applyAlignment="1" pivotButton="0" quotePrefix="0" xfId="3">
      <alignment horizontal="right" vertical="center"/>
    </xf>
    <xf numFmtId="169" fontId="13" fillId="0" borderId="8" applyAlignment="1" pivotButton="0" quotePrefix="0" xfId="2">
      <alignment horizontal="right" vertical="center"/>
    </xf>
    <xf numFmtId="167" fontId="13" fillId="0" borderId="8" applyAlignment="1" pivotButton="0" quotePrefix="0" xfId="3">
      <alignment horizontal="right" vertical="center"/>
    </xf>
    <xf numFmtId="167" fontId="13" fillId="0" borderId="10" applyAlignment="1" pivotButton="0" quotePrefix="0" xfId="3">
      <alignment horizontal="right" vertical="center"/>
    </xf>
    <xf numFmtId="0" fontId="13" fillId="0" borderId="8" applyAlignment="1" pivotButton="0" quotePrefix="0" xfId="3">
      <alignment horizontal="left" vertical="center" wrapText="1"/>
    </xf>
    <xf numFmtId="1" fontId="13" fillId="0" borderId="6" applyAlignment="1" pivotButton="0" quotePrefix="0" xfId="3">
      <alignment horizontal="center" vertical="top"/>
    </xf>
    <xf numFmtId="166" fontId="13" fillId="0" borderId="8" applyAlignment="1" pivotButton="0" quotePrefix="0" xfId="2">
      <alignment horizontal="right" vertical="center"/>
    </xf>
    <xf numFmtId="164" fontId="4" fillId="0" borderId="8" applyAlignment="1" pivotButton="0" quotePrefix="0" xfId="9">
      <alignment horizontal="right" vertical="center"/>
    </xf>
    <xf numFmtId="9" fontId="4" fillId="0" borderId="8" applyAlignment="1" pivotButton="0" quotePrefix="0" xfId="9">
      <alignment horizontal="right" vertical="center"/>
    </xf>
    <xf numFmtId="0" fontId="4" fillId="0" borderId="8" applyAlignment="1" pivotButton="0" quotePrefix="0" xfId="9">
      <alignment horizontal="right" vertical="center"/>
    </xf>
    <xf numFmtId="0" fontId="18" fillId="0" borderId="23" applyAlignment="1" pivotButton="0" quotePrefix="0" xfId="3">
      <alignment horizontal="center" vertical="center" wrapText="1"/>
    </xf>
    <xf numFmtId="0" fontId="18" fillId="0" borderId="7" applyAlignment="1" pivotButton="0" quotePrefix="0" xfId="3">
      <alignment horizontal="center" vertical="center" wrapText="1"/>
    </xf>
    <xf numFmtId="0" fontId="18" fillId="0" borderId="21" applyAlignment="1" pivotButton="0" quotePrefix="0" xfId="3">
      <alignment horizontal="center" vertical="center" wrapText="1"/>
    </xf>
    <xf numFmtId="0" fontId="4" fillId="0" borderId="25" applyAlignment="1" pivotButton="0" quotePrefix="0" xfId="3">
      <alignment horizontal="right" vertical="center" wrapText="1"/>
    </xf>
    <xf numFmtId="164" fontId="13" fillId="0" borderId="19" applyAlignment="1" pivotButton="0" quotePrefix="0" xfId="3">
      <alignment horizontal="right" vertical="center"/>
    </xf>
    <xf numFmtId="9" fontId="13" fillId="0" borderId="19" applyAlignment="1" pivotButton="0" quotePrefix="0" xfId="3">
      <alignment horizontal="right" vertical="center"/>
    </xf>
    <xf numFmtId="0" fontId="13" fillId="0" borderId="19" applyAlignment="1" pivotButton="0" quotePrefix="0" xfId="3">
      <alignment horizontal="right" vertical="center"/>
    </xf>
    <xf numFmtId="166" fontId="13" fillId="0" borderId="19" applyAlignment="1" pivotButton="0" quotePrefix="0" xfId="3">
      <alignment horizontal="right" vertical="center"/>
    </xf>
    <xf numFmtId="169" fontId="13" fillId="0" borderId="19" applyAlignment="1" pivotButton="0" quotePrefix="0" xfId="3">
      <alignment horizontal="right" vertical="center"/>
    </xf>
    <xf numFmtId="169" fontId="13" fillId="0" borderId="19" applyAlignment="1" pivotButton="0" quotePrefix="0" xfId="2">
      <alignment horizontal="right" vertical="center"/>
    </xf>
    <xf numFmtId="167" fontId="13" fillId="0" borderId="19" applyAlignment="1" pivotButton="0" quotePrefix="0" xfId="3">
      <alignment horizontal="right" vertical="center"/>
    </xf>
    <xf numFmtId="167" fontId="13" fillId="0" borderId="20" applyAlignment="1" pivotButton="0" quotePrefix="0" xfId="3">
      <alignment horizontal="right" vertical="center"/>
    </xf>
    <xf numFmtId="0" fontId="18" fillId="0" borderId="1" applyAlignment="1" pivotButton="0" quotePrefix="0" xfId="3">
      <alignment horizontal="center" vertical="center" wrapText="1"/>
    </xf>
    <xf numFmtId="0" fontId="18" fillId="0" borderId="12" applyAlignment="1" pivotButton="0" quotePrefix="0" xfId="3">
      <alignment vertical="center" wrapText="1"/>
    </xf>
    <xf numFmtId="0" fontId="18" fillId="0" borderId="1" applyAlignment="1" pivotButton="0" quotePrefix="0" xfId="3">
      <alignment vertical="center" wrapText="1"/>
    </xf>
    <xf numFmtId="165" fontId="13" fillId="0" borderId="8" applyAlignment="1" pivotButton="0" quotePrefix="0" xfId="3">
      <alignment horizontal="right" vertical="center"/>
    </xf>
    <xf numFmtId="165" fontId="13" fillId="0" borderId="8" applyAlignment="1" pivotButton="0" quotePrefix="0" xfId="2">
      <alignment horizontal="right" vertical="center"/>
    </xf>
    <xf numFmtId="0" fontId="4" fillId="0" borderId="7" applyAlignment="1" pivotButton="0" quotePrefix="0" xfId="3">
      <alignment horizontal="center" vertical="center" wrapText="1"/>
    </xf>
    <xf numFmtId="0" fontId="13" fillId="0" borderId="27" applyAlignment="1" pivotButton="0" quotePrefix="0" xfId="3">
      <alignment horizontal="center" vertical="center" wrapText="1"/>
    </xf>
    <xf numFmtId="0" fontId="13" fillId="0" borderId="28" applyAlignment="1" pivotButton="0" quotePrefix="0" xfId="3">
      <alignment horizontal="left" vertical="center" wrapText="1"/>
    </xf>
    <xf numFmtId="164" fontId="13" fillId="0" borderId="28" applyAlignment="1" pivotButton="0" quotePrefix="0" xfId="3">
      <alignment horizontal="right" vertical="center"/>
    </xf>
    <xf numFmtId="9" fontId="13" fillId="0" borderId="28" applyAlignment="1" pivotButton="0" quotePrefix="0" xfId="3">
      <alignment horizontal="right" vertical="center"/>
    </xf>
    <xf numFmtId="0" fontId="13" fillId="0" borderId="28" applyAlignment="1" pivotButton="0" quotePrefix="0" xfId="3">
      <alignment horizontal="right" vertical="center"/>
    </xf>
    <xf numFmtId="166" fontId="13" fillId="0" borderId="28" applyAlignment="1" pivotButton="0" quotePrefix="0" xfId="3">
      <alignment horizontal="right" vertical="center"/>
    </xf>
    <xf numFmtId="169" fontId="13" fillId="0" borderId="28" applyAlignment="1" pivotButton="0" quotePrefix="0" xfId="3">
      <alignment horizontal="right" vertical="center"/>
    </xf>
    <xf numFmtId="166" fontId="13" fillId="0" borderId="28" applyAlignment="1" pivotButton="0" quotePrefix="0" xfId="2">
      <alignment horizontal="right" vertical="center"/>
    </xf>
    <xf numFmtId="167" fontId="13" fillId="0" borderId="28" applyAlignment="1" pivotButton="0" quotePrefix="0" xfId="3">
      <alignment horizontal="right" vertical="center"/>
    </xf>
    <xf numFmtId="167" fontId="13" fillId="0" borderId="29" applyAlignment="1" pivotButton="0" quotePrefix="0" xfId="3">
      <alignment horizontal="right" vertical="center"/>
    </xf>
    <xf numFmtId="167" fontId="13" fillId="0" borderId="27" applyAlignment="1" pivotButton="0" quotePrefix="0" xfId="3">
      <alignment horizontal="left" vertical="top"/>
    </xf>
    <xf numFmtId="0" fontId="20" fillId="0" borderId="22" applyAlignment="1" pivotButton="0" quotePrefix="0" xfId="0">
      <alignment horizontal="center" vertical="center"/>
    </xf>
    <xf numFmtId="0" fontId="13" fillId="0" borderId="0" applyAlignment="1" pivotButton="0" quotePrefix="0" xfId="8">
      <alignment vertical="center"/>
    </xf>
    <xf numFmtId="0" fontId="13" fillId="7" borderId="0" applyAlignment="1" pivotButton="0" quotePrefix="0" xfId="8">
      <alignment vertical="center"/>
    </xf>
    <xf numFmtId="0" fontId="21" fillId="0" borderId="0" pivotButton="0" quotePrefix="0" xfId="0"/>
    <xf numFmtId="0" fontId="21" fillId="7" borderId="0" pivotButton="0" quotePrefix="0" xfId="0"/>
    <xf numFmtId="1" fontId="13" fillId="0" borderId="30" applyAlignment="1" pivotButton="0" quotePrefix="0" xfId="3">
      <alignment horizontal="center" vertical="top"/>
    </xf>
    <xf numFmtId="0" fontId="22" fillId="0" borderId="31" applyAlignment="1" pivotButton="0" quotePrefix="0" xfId="3">
      <alignment horizontal="center" vertical="center" wrapText="1"/>
    </xf>
    <xf numFmtId="0" fontId="13" fillId="0" borderId="32" applyAlignment="1" pivotButton="0" quotePrefix="0" xfId="3">
      <alignment horizontal="left" vertical="center" wrapText="1"/>
    </xf>
    <xf numFmtId="164" fontId="13" fillId="0" borderId="32" applyAlignment="1" pivotButton="0" quotePrefix="0" xfId="3">
      <alignment horizontal="right" vertical="center"/>
    </xf>
    <xf numFmtId="9" fontId="13" fillId="0" borderId="32" applyAlignment="1" pivotButton="0" quotePrefix="0" xfId="3">
      <alignment horizontal="right" vertical="center"/>
    </xf>
    <xf numFmtId="0" fontId="13" fillId="0" borderId="32" applyAlignment="1" pivotButton="0" quotePrefix="0" xfId="3">
      <alignment horizontal="right" vertical="center"/>
    </xf>
    <xf numFmtId="166" fontId="13" fillId="0" borderId="32" applyAlignment="1" pivotButton="0" quotePrefix="0" xfId="3">
      <alignment horizontal="right" vertical="center"/>
    </xf>
    <xf numFmtId="169" fontId="13" fillId="0" borderId="32" applyAlignment="1" pivotButton="0" quotePrefix="0" xfId="3">
      <alignment horizontal="right" vertical="center"/>
    </xf>
    <xf numFmtId="169" fontId="13" fillId="0" borderId="32" applyAlignment="1" pivotButton="0" quotePrefix="0" xfId="2">
      <alignment horizontal="right" vertical="center"/>
    </xf>
    <xf numFmtId="167" fontId="13" fillId="0" borderId="32" applyAlignment="1" pivotButton="0" quotePrefix="0" xfId="3">
      <alignment horizontal="right" vertical="center"/>
    </xf>
    <xf numFmtId="167" fontId="13" fillId="0" borderId="33" applyAlignment="1" pivotButton="0" quotePrefix="0" xfId="3">
      <alignment horizontal="right" vertical="center"/>
    </xf>
    <xf numFmtId="167" fontId="13" fillId="0" borderId="31" applyAlignment="1" pivotButton="0" quotePrefix="0" xfId="3">
      <alignment horizontal="left" vertical="top"/>
    </xf>
    <xf numFmtId="0" fontId="20" fillId="0" borderId="11" applyAlignment="1" pivotButton="0" quotePrefix="0" xfId="0">
      <alignment horizontal="center" vertical="center"/>
    </xf>
    <xf numFmtId="166" fontId="13" fillId="0" borderId="32" applyAlignment="1" pivotButton="0" quotePrefix="0" xfId="2">
      <alignment horizontal="right" vertical="center"/>
    </xf>
    <xf numFmtId="0" fontId="22" fillId="0" borderId="32" applyAlignment="1" pivotButton="0" quotePrefix="0" xfId="3">
      <alignment horizontal="left" vertical="center" wrapText="1"/>
    </xf>
    <xf numFmtId="0" fontId="22" fillId="0" borderId="34" applyAlignment="1" pivotButton="0" quotePrefix="0" xfId="3">
      <alignment horizontal="center" vertical="center" wrapText="1"/>
    </xf>
    <xf numFmtId="0" fontId="22" fillId="0" borderId="12" applyAlignment="1" pivotButton="0" quotePrefix="0" xfId="3">
      <alignment horizontal="center" vertical="center" wrapText="1"/>
    </xf>
    <xf numFmtId="167" fontId="4" fillId="0" borderId="31" applyAlignment="1" pivotButton="0" quotePrefix="0" xfId="3">
      <alignment horizontal="left" vertical="top"/>
    </xf>
    <xf numFmtId="0" fontId="22" fillId="0" borderId="36" applyAlignment="1" pivotButton="0" quotePrefix="0" xfId="3">
      <alignment horizontal="center" vertical="center" wrapText="1"/>
    </xf>
    <xf numFmtId="0" fontId="13" fillId="0" borderId="32" applyAlignment="1" pivotButton="0" quotePrefix="0" xfId="3">
      <alignment horizontal="right" vertical="center" wrapText="1"/>
    </xf>
    <xf numFmtId="164" fontId="22" fillId="0" borderId="32" applyAlignment="1" pivotButton="0" quotePrefix="0" xfId="3">
      <alignment horizontal="right" vertical="center"/>
    </xf>
    <xf numFmtId="0" fontId="13" fillId="0" borderId="31" applyAlignment="1" pivotButton="0" quotePrefix="0" xfId="3">
      <alignment horizontal="center" vertical="center" wrapText="1"/>
    </xf>
    <xf numFmtId="0" fontId="4" fillId="0" borderId="32" applyAlignment="1" pivotButton="0" quotePrefix="0" xfId="3">
      <alignment horizontal="left" vertical="center" wrapText="1"/>
    </xf>
    <xf numFmtId="0" fontId="13" fillId="0" borderId="1" applyAlignment="1" pivotButton="0" quotePrefix="0" xfId="3">
      <alignment horizontal="center" vertical="center" wrapText="1"/>
    </xf>
    <xf numFmtId="167" fontId="13" fillId="0" borderId="32" applyAlignment="1" pivotButton="0" quotePrefix="0" xfId="9">
      <alignment horizontal="right" vertical="center"/>
    </xf>
    <xf numFmtId="0" fontId="22" fillId="0" borderId="1" applyAlignment="1" pivotButton="0" quotePrefix="0" xfId="3">
      <alignment vertical="center" wrapText="1"/>
    </xf>
    <xf numFmtId="165" fontId="13" fillId="0" borderId="32" applyAlignment="1" pivotButton="0" quotePrefix="0" xfId="3">
      <alignment horizontal="right" vertical="center"/>
    </xf>
    <xf numFmtId="165" fontId="13" fillId="0" borderId="32" applyAlignment="1" pivotButton="0" quotePrefix="0" xfId="2">
      <alignment horizontal="right" vertical="center"/>
    </xf>
    <xf numFmtId="1" fontId="13" fillId="0" borderId="24" applyAlignment="1" pivotButton="0" quotePrefix="0" xfId="3">
      <alignment horizontal="center" vertical="top"/>
    </xf>
    <xf numFmtId="0" fontId="22" fillId="0" borderId="38" applyAlignment="1" pivotButton="0" quotePrefix="0" xfId="3">
      <alignment vertical="center" wrapText="1"/>
    </xf>
    <xf numFmtId="0" fontId="13" fillId="0" borderId="39" applyAlignment="1" pivotButton="0" quotePrefix="0" xfId="3">
      <alignment horizontal="left" vertical="center" wrapText="1"/>
    </xf>
    <xf numFmtId="9" fontId="13" fillId="0" borderId="39" applyAlignment="1" pivotButton="0" quotePrefix="0" xfId="3">
      <alignment horizontal="right" vertical="center"/>
    </xf>
    <xf numFmtId="164" fontId="13" fillId="0" borderId="39" applyAlignment="1" pivotButton="0" quotePrefix="0" xfId="3">
      <alignment horizontal="right" vertical="center"/>
    </xf>
    <xf numFmtId="0" fontId="13" fillId="0" borderId="39" applyAlignment="1" pivotButton="0" quotePrefix="0" xfId="3">
      <alignment horizontal="right" vertical="center"/>
    </xf>
    <xf numFmtId="166" fontId="13" fillId="0" borderId="39" applyAlignment="1" pivotButton="0" quotePrefix="0" xfId="3">
      <alignment horizontal="right" vertical="center"/>
    </xf>
    <xf numFmtId="169" fontId="13" fillId="0" borderId="39" applyAlignment="1" pivotButton="0" quotePrefix="0" xfId="3">
      <alignment horizontal="right" vertical="center"/>
    </xf>
    <xf numFmtId="166" fontId="13" fillId="0" borderId="39" applyAlignment="1" pivotButton="0" quotePrefix="0" xfId="2">
      <alignment horizontal="right" vertical="center"/>
    </xf>
    <xf numFmtId="167" fontId="13" fillId="0" borderId="39" applyAlignment="1" pivotButton="0" quotePrefix="0" xfId="9">
      <alignment horizontal="right" vertical="center"/>
    </xf>
    <xf numFmtId="167" fontId="13" fillId="0" borderId="40" applyAlignment="1" pivotButton="0" quotePrefix="0" xfId="3">
      <alignment horizontal="right" vertical="center"/>
    </xf>
    <xf numFmtId="167" fontId="4" fillId="0" borderId="41" applyAlignment="1" pivotButton="0" quotePrefix="0" xfId="3">
      <alignment horizontal="left" vertical="top"/>
    </xf>
    <xf numFmtId="0" fontId="3" fillId="0" borderId="38" applyAlignment="1" pivotButton="0" quotePrefix="0" xfId="0">
      <alignment horizontal="center" vertical="center"/>
    </xf>
    <xf numFmtId="0" fontId="22" fillId="0" borderId="23" applyAlignment="1" pivotButton="0" quotePrefix="0" xfId="3">
      <alignment horizontal="center" vertical="center" wrapText="1"/>
    </xf>
    <xf numFmtId="0" fontId="13" fillId="0" borderId="42" applyAlignment="1" pivotButton="0" quotePrefix="0" xfId="3">
      <alignment horizontal="center" vertical="center" wrapText="1"/>
    </xf>
    <xf numFmtId="0" fontId="4" fillId="0" borderId="41" applyAlignment="1" pivotButton="0" quotePrefix="0" xfId="3">
      <alignment horizontal="center" vertical="center" wrapText="1"/>
    </xf>
    <xf numFmtId="0" fontId="4" fillId="0" borderId="39" applyAlignment="1" pivotButton="0" quotePrefix="0" xfId="3">
      <alignment horizontal="left" vertical="center" wrapText="1"/>
    </xf>
    <xf numFmtId="164" fontId="4" fillId="0" borderId="39" applyAlignment="1" pivotButton="0" quotePrefix="0" xfId="3">
      <alignment horizontal="right" vertical="center"/>
    </xf>
    <xf numFmtId="9" fontId="4" fillId="0" borderId="39" applyAlignment="1" pivotButton="0" quotePrefix="0" xfId="3">
      <alignment horizontal="right" vertical="center"/>
    </xf>
    <xf numFmtId="0" fontId="4" fillId="0" borderId="39" applyAlignment="1" pivotButton="0" quotePrefix="0" xfId="3">
      <alignment horizontal="right" vertical="center"/>
    </xf>
    <xf numFmtId="166" fontId="4" fillId="0" borderId="39" applyAlignment="1" pivotButton="0" quotePrefix="0" xfId="3">
      <alignment horizontal="right" vertical="center"/>
    </xf>
    <xf numFmtId="169" fontId="4" fillId="0" borderId="39" applyAlignment="1" pivotButton="0" quotePrefix="0" xfId="3">
      <alignment horizontal="right" vertical="center"/>
    </xf>
    <xf numFmtId="166" fontId="4" fillId="0" borderId="39" applyAlignment="1" pivotButton="0" quotePrefix="0" xfId="2">
      <alignment horizontal="right" vertical="center"/>
    </xf>
    <xf numFmtId="167" fontId="4" fillId="0" borderId="39" applyAlignment="1" pivotButton="0" quotePrefix="0" xfId="3">
      <alignment horizontal="right" vertical="center"/>
    </xf>
    <xf numFmtId="167" fontId="4" fillId="0" borderId="40" applyAlignment="1" pivotButton="0" quotePrefix="0" xfId="3">
      <alignment horizontal="right" vertical="center"/>
    </xf>
    <xf numFmtId="0" fontId="1" fillId="0" borderId="0" pivotButton="0" quotePrefix="0" xfId="10"/>
    <xf numFmtId="0" fontId="1" fillId="7" borderId="0" pivotButton="0" quotePrefix="0" xfId="10"/>
    <xf numFmtId="0" fontId="6" fillId="0" borderId="0" applyAlignment="1" pivotButton="0" quotePrefix="0" xfId="10">
      <alignment horizontal="left" vertical="center"/>
    </xf>
    <xf numFmtId="14" fontId="7" fillId="0" borderId="0" applyAlignment="1" pivotButton="0" quotePrefix="0" xfId="10">
      <alignment horizontal="left" vertical="center" wrapText="1"/>
    </xf>
    <xf numFmtId="0" fontId="7" fillId="0" borderId="0" applyAlignment="1" pivotButton="0" quotePrefix="0" xfId="10">
      <alignment horizontal="left" vertical="center" wrapText="1"/>
    </xf>
    <xf numFmtId="0" fontId="3" fillId="0" borderId="0" applyAlignment="1" pivotButton="0" quotePrefix="0" xfId="10">
      <alignment horizontal="center" vertical="center"/>
    </xf>
    <xf numFmtId="0" fontId="3" fillId="0" borderId="0" applyAlignment="1" pivotButton="0" quotePrefix="0" xfId="10">
      <alignment horizontal="center" vertical="center" wrapText="1"/>
    </xf>
    <xf numFmtId="0" fontId="3" fillId="0" borderId="11" applyAlignment="1" pivotButton="0" quotePrefix="0" xfId="10">
      <alignment horizontal="center" vertical="center"/>
    </xf>
    <xf numFmtId="0" fontId="3" fillId="7" borderId="0" applyAlignment="1" pivotButton="0" quotePrefix="0" xfId="10">
      <alignment horizontal="center" vertical="center"/>
    </xf>
    <xf numFmtId="0" fontId="24" fillId="0" borderId="11" applyAlignment="1" pivotButton="0" quotePrefix="0" xfId="10">
      <alignment horizontal="center" vertical="center"/>
    </xf>
    <xf numFmtId="0" fontId="3" fillId="0" borderId="4" applyAlignment="1" pivotButton="0" quotePrefix="0" xfId="10">
      <alignment horizontal="center" vertical="center"/>
    </xf>
    <xf numFmtId="0" fontId="4" fillId="0" borderId="0" applyAlignment="1" pivotButton="0" quotePrefix="0" xfId="11">
      <alignment vertical="center"/>
    </xf>
    <xf numFmtId="164" fontId="3" fillId="0" borderId="0" applyAlignment="1" pivotButton="0" quotePrefix="0" xfId="10">
      <alignment horizontal="right" vertical="center"/>
    </xf>
    <xf numFmtId="2" fontId="3" fillId="0" borderId="0" applyAlignment="1" pivotButton="0" quotePrefix="0" xfId="10">
      <alignment horizontal="right" vertical="center"/>
    </xf>
    <xf numFmtId="0" fontId="3" fillId="0" borderId="0" applyAlignment="1" pivotButton="0" quotePrefix="0" xfId="10">
      <alignment horizontal="right" vertical="center"/>
    </xf>
    <xf numFmtId="165" fontId="3" fillId="0" borderId="0" applyAlignment="1" pivotButton="0" quotePrefix="0" xfId="10">
      <alignment horizontal="right" vertical="center"/>
    </xf>
    <xf numFmtId="166" fontId="3" fillId="0" borderId="0" applyAlignment="1" pivotButton="0" quotePrefix="0" xfId="10">
      <alignment horizontal="right" vertical="center"/>
    </xf>
    <xf numFmtId="0" fontId="4" fillId="7" borderId="0" applyAlignment="1" pivotButton="0" quotePrefix="0" xfId="11">
      <alignment vertical="center"/>
    </xf>
    <xf numFmtId="1" fontId="13" fillId="0" borderId="30" applyAlignment="1" pivotButton="0" quotePrefix="0" xfId="12">
      <alignment horizontal="center" vertical="top"/>
    </xf>
    <xf numFmtId="0" fontId="4" fillId="0" borderId="42" applyAlignment="1" pivotButton="0" quotePrefix="0" xfId="12">
      <alignment horizontal="center" vertical="center" wrapText="1"/>
    </xf>
    <xf numFmtId="164" fontId="4" fillId="0" borderId="32" applyAlignment="1" pivotButton="0" quotePrefix="0" xfId="13">
      <alignment horizontal="right" vertical="center"/>
    </xf>
    <xf numFmtId="0" fontId="4" fillId="0" borderId="32" applyAlignment="1" pivotButton="0" quotePrefix="0" xfId="13">
      <alignment horizontal="right" vertical="center"/>
    </xf>
    <xf numFmtId="166" fontId="13" fillId="0" borderId="32" applyAlignment="1" pivotButton="0" quotePrefix="0" xfId="12">
      <alignment horizontal="right" vertical="center"/>
    </xf>
    <xf numFmtId="169" fontId="13" fillId="0" borderId="32" applyAlignment="1" pivotButton="0" quotePrefix="0" xfId="12">
      <alignment horizontal="right" vertical="center"/>
    </xf>
    <xf numFmtId="166" fontId="13" fillId="0" borderId="32" applyAlignment="1" pivotButton="0" quotePrefix="0" xfId="14">
      <alignment horizontal="right" vertical="center"/>
    </xf>
    <xf numFmtId="167" fontId="13" fillId="0" borderId="32" applyAlignment="1" pivotButton="0" quotePrefix="0" xfId="12">
      <alignment horizontal="right" vertical="center"/>
    </xf>
    <xf numFmtId="167" fontId="13" fillId="0" borderId="33" applyAlignment="1" pivotButton="0" quotePrefix="0" xfId="12">
      <alignment horizontal="right" vertical="center"/>
    </xf>
    <xf numFmtId="167" fontId="4" fillId="0" borderId="31" applyAlignment="1" pivotButton="0" quotePrefix="0" xfId="12">
      <alignment horizontal="left" vertical="top"/>
    </xf>
    <xf numFmtId="0" fontId="4" fillId="0" borderId="31" applyAlignment="1" pivotButton="0" quotePrefix="0" xfId="12">
      <alignment horizontal="center" vertical="center" wrapText="1"/>
    </xf>
    <xf numFmtId="0" fontId="25" fillId="0" borderId="32" applyAlignment="1" pivotButton="0" quotePrefix="0" xfId="12">
      <alignment horizontal="left" vertical="center" wrapText="1"/>
    </xf>
    <xf numFmtId="164" fontId="13" fillId="0" borderId="32" applyAlignment="1" pivotButton="0" quotePrefix="0" xfId="12">
      <alignment horizontal="right" vertical="center"/>
    </xf>
    <xf numFmtId="0" fontId="13" fillId="0" borderId="32" applyAlignment="1" pivotButton="0" quotePrefix="0" xfId="12">
      <alignment horizontal="right" vertical="center"/>
    </xf>
    <xf numFmtId="167" fontId="26" fillId="0" borderId="33" applyAlignment="1" pivotButton="0" quotePrefix="0" xfId="12">
      <alignment horizontal="right" vertical="center"/>
    </xf>
    <xf numFmtId="170" fontId="26" fillId="0" borderId="31" applyAlignment="1" pivotButton="0" quotePrefix="0" xfId="12">
      <alignment horizontal="left" vertical="top"/>
    </xf>
    <xf numFmtId="165" fontId="13" fillId="0" borderId="32" applyAlignment="1" pivotButton="0" quotePrefix="0" xfId="14">
      <alignment horizontal="right" vertical="center"/>
    </xf>
    <xf numFmtId="166" fontId="26" fillId="0" borderId="31" applyAlignment="1" pivotButton="0" quotePrefix="0" xfId="12">
      <alignment horizontal="left" vertical="top"/>
    </xf>
    <xf numFmtId="169" fontId="13" fillId="0" borderId="32" applyAlignment="1" pivotButton="0" quotePrefix="0" xfId="14">
      <alignment horizontal="right" vertical="center"/>
    </xf>
    <xf numFmtId="0" fontId="4" fillId="0" borderId="23" applyAlignment="1" pivotButton="0" quotePrefix="0" xfId="12">
      <alignment horizontal="center" vertical="center" wrapText="1"/>
    </xf>
    <xf numFmtId="1" fontId="4" fillId="0" borderId="24" applyAlignment="1" pivotButton="0" quotePrefix="0" xfId="12">
      <alignment horizontal="center" vertical="top"/>
    </xf>
    <xf numFmtId="0" fontId="4" fillId="0" borderId="41" applyAlignment="1" pivotButton="0" quotePrefix="0" xfId="12">
      <alignment horizontal="center" vertical="center" wrapText="1"/>
    </xf>
    <xf numFmtId="0" fontId="4" fillId="0" borderId="39" applyAlignment="1" pivotButton="0" quotePrefix="0" xfId="12">
      <alignment horizontal="left" vertical="center" wrapText="1"/>
    </xf>
    <xf numFmtId="164" fontId="4" fillId="0" borderId="39" applyAlignment="1" pivotButton="0" quotePrefix="0" xfId="12">
      <alignment horizontal="right" vertical="center"/>
    </xf>
    <xf numFmtId="0" fontId="4" fillId="0" borderId="39" applyAlignment="1" pivotButton="0" quotePrefix="0" xfId="12">
      <alignment horizontal="right" vertical="center"/>
    </xf>
    <xf numFmtId="166" fontId="4" fillId="0" borderId="39" applyAlignment="1" pivotButton="0" quotePrefix="0" xfId="12">
      <alignment horizontal="right" vertical="center"/>
    </xf>
    <xf numFmtId="169" fontId="4" fillId="0" borderId="39" applyAlignment="1" pivotButton="0" quotePrefix="0" xfId="12">
      <alignment horizontal="right" vertical="center"/>
    </xf>
    <xf numFmtId="166" fontId="4" fillId="0" borderId="39" applyAlignment="1" pivotButton="0" quotePrefix="0" xfId="14">
      <alignment horizontal="right" vertical="center"/>
    </xf>
    <xf numFmtId="167" fontId="4" fillId="0" borderId="39" applyAlignment="1" pivotButton="0" quotePrefix="0" xfId="12">
      <alignment horizontal="right" vertical="center"/>
    </xf>
    <xf numFmtId="167" fontId="4" fillId="0" borderId="40" applyAlignment="1" pivotButton="0" quotePrefix="0" xfId="12">
      <alignment horizontal="right" vertical="center"/>
    </xf>
    <xf numFmtId="167" fontId="4" fillId="0" borderId="41" applyAlignment="1" pivotButton="0" quotePrefix="0" xfId="12">
      <alignment horizontal="left" vertical="top"/>
    </xf>
    <xf numFmtId="0" fontId="3" fillId="0" borderId="51" applyAlignment="1" pivotButton="0" quotePrefix="0" xfId="10">
      <alignment horizontal="center" vertical="center"/>
    </xf>
    <xf numFmtId="165" fontId="3" fillId="0" borderId="0" applyAlignment="1" pivotButton="0" quotePrefix="0" xfId="10">
      <alignment horizontal="center" vertical="center"/>
    </xf>
    <xf numFmtId="168" fontId="4" fillId="0" borderId="0" applyAlignment="1" pivotButton="0" quotePrefix="0" xfId="11">
      <alignment vertical="center"/>
    </xf>
    <xf numFmtId="166" fontId="4" fillId="0" borderId="0" applyAlignment="1" pivotButton="0" quotePrefix="0" xfId="11">
      <alignment vertical="center"/>
    </xf>
    <xf numFmtId="0" fontId="3" fillId="0" borderId="0" pivotButton="0" quotePrefix="0" xfId="10"/>
    <xf numFmtId="0" fontId="9" fillId="0" borderId="0" applyAlignment="1" pivotButton="0" quotePrefix="0" xfId="10">
      <alignment horizontal="justify" vertical="center" wrapText="1"/>
    </xf>
    <xf numFmtId="164" fontId="9" fillId="0" borderId="0" applyAlignment="1" pivotButton="0" quotePrefix="0" xfId="10">
      <alignment horizontal="right" vertical="center"/>
    </xf>
    <xf numFmtId="2" fontId="9" fillId="0" borderId="0" applyAlignment="1" pivotButton="0" quotePrefix="0" xfId="10">
      <alignment horizontal="right" vertical="center"/>
    </xf>
    <xf numFmtId="0" fontId="9" fillId="0" borderId="0" applyAlignment="1" pivotButton="0" quotePrefix="0" xfId="10">
      <alignment horizontal="right" vertical="center"/>
    </xf>
    <xf numFmtId="165" fontId="9" fillId="0" borderId="0" applyAlignment="1" pivotButton="0" quotePrefix="0" xfId="10">
      <alignment horizontal="right" vertical="center"/>
    </xf>
    <xf numFmtId="166" fontId="9" fillId="0" borderId="0" applyAlignment="1" pivotButton="0" quotePrefix="0" xfId="10">
      <alignment horizontal="right" vertical="center"/>
    </xf>
    <xf numFmtId="168" fontId="1" fillId="0" borderId="0" applyAlignment="1" pivotButton="0" quotePrefix="0" xfId="10">
      <alignment horizontal="right" vertical="center"/>
    </xf>
    <xf numFmtId="0" fontId="1" fillId="0" borderId="0" applyAlignment="1" pivotButton="0" quotePrefix="0" xfId="10">
      <alignment wrapText="1"/>
    </xf>
    <xf numFmtId="164" fontId="1" fillId="0" borderId="0" pivotButton="0" quotePrefix="0" xfId="10"/>
    <xf numFmtId="2" fontId="1" fillId="0" borderId="0" pivotButton="0" quotePrefix="0" xfId="10"/>
    <xf numFmtId="165" fontId="1" fillId="0" borderId="0" pivotButton="0" quotePrefix="0" xfId="10"/>
    <xf numFmtId="166" fontId="1" fillId="0" borderId="0" pivotButton="0" quotePrefix="0" xfId="10"/>
    <xf numFmtId="0" fontId="13" fillId="0" borderId="0" applyAlignment="1" pivotButton="0" quotePrefix="0" xfId="3">
      <alignment horizontal="left" vertical="center" wrapText="1"/>
    </xf>
    <xf numFmtId="1" fontId="13" fillId="0" borderId="30" applyAlignment="1" pivotButton="0" quotePrefix="0" xfId="13">
      <alignment horizontal="center" vertical="top"/>
    </xf>
    <xf numFmtId="0" fontId="13" fillId="0" borderId="31" applyAlignment="1" pivotButton="0" quotePrefix="0" xfId="13">
      <alignment horizontal="center" vertical="center" wrapText="1"/>
    </xf>
    <xf numFmtId="164" fontId="13" fillId="0" borderId="32" applyAlignment="1" pivotButton="0" quotePrefix="0" xfId="13">
      <alignment horizontal="right" vertical="center"/>
    </xf>
    <xf numFmtId="9" fontId="13" fillId="0" borderId="32" applyAlignment="1" pivotButton="0" quotePrefix="0" xfId="13">
      <alignment horizontal="right" vertical="center"/>
    </xf>
    <xf numFmtId="0" fontId="13" fillId="0" borderId="32" applyAlignment="1" pivotButton="0" quotePrefix="0" xfId="13">
      <alignment horizontal="right" vertical="center"/>
    </xf>
    <xf numFmtId="166" fontId="13" fillId="0" borderId="32" applyAlignment="1" pivotButton="0" quotePrefix="0" xfId="13">
      <alignment horizontal="right" vertical="center"/>
    </xf>
    <xf numFmtId="169" fontId="13" fillId="0" borderId="32" applyAlignment="1" pivotButton="0" quotePrefix="0" xfId="13">
      <alignment horizontal="right" vertical="center"/>
    </xf>
    <xf numFmtId="167" fontId="13" fillId="0" borderId="32" applyAlignment="1" pivotButton="0" quotePrefix="0" xfId="13">
      <alignment horizontal="right" vertical="center"/>
    </xf>
    <xf numFmtId="167" fontId="13" fillId="0" borderId="33" applyAlignment="1" pivotButton="0" quotePrefix="0" xfId="13">
      <alignment horizontal="right" vertical="center"/>
    </xf>
    <xf numFmtId="167" fontId="4" fillId="0" borderId="31" applyAlignment="1" pivotButton="0" quotePrefix="0" xfId="13">
      <alignment horizontal="left" vertical="top"/>
    </xf>
    <xf numFmtId="0" fontId="13" fillId="0" borderId="32" applyAlignment="1" pivotButton="0" quotePrefix="0" xfId="13">
      <alignment horizontal="left" vertical="center" wrapText="1"/>
    </xf>
    <xf numFmtId="165" fontId="13" fillId="0" borderId="32" applyAlignment="1" pivotButton="0" quotePrefix="0" xfId="13">
      <alignment horizontal="right" vertical="center"/>
    </xf>
    <xf numFmtId="0" fontId="7" fillId="0" borderId="0" applyAlignment="1" pivotButton="0" quotePrefix="0" xfId="0">
      <alignment vertical="center" wrapText="1"/>
    </xf>
    <xf numFmtId="14" fontId="7" fillId="0" borderId="44" applyAlignment="1" pivotButton="0" quotePrefix="0" xfId="0">
      <alignment vertical="center" wrapText="1"/>
    </xf>
    <xf numFmtId="0" fontId="27" fillId="9" borderId="5" applyAlignment="1" pivotButton="0" quotePrefix="0" xfId="0">
      <alignment horizontal="left" vertical="center" wrapText="1"/>
    </xf>
    <xf numFmtId="0" fontId="4" fillId="7" borderId="32" applyAlignment="1" pivotButton="0" quotePrefix="0" xfId="3">
      <alignment horizontal="left" vertical="center" wrapText="1"/>
    </xf>
    <xf numFmtId="0" fontId="22" fillId="0" borderId="12" applyAlignment="1" pivotButton="0" quotePrefix="0" xfId="3">
      <alignment horizontal="center" vertical="center" wrapText="1"/>
    </xf>
    <xf numFmtId="0" fontId="22" fillId="0" borderId="23" applyAlignment="1" pivotButton="0" quotePrefix="0" xfId="3">
      <alignment horizontal="center" vertical="center" wrapText="1"/>
    </xf>
    <xf numFmtId="0" fontId="22" fillId="0" borderId="35" applyAlignment="1" pivotButton="0" quotePrefix="0" xfId="3">
      <alignment horizontal="center" vertical="center" wrapText="1"/>
    </xf>
    <xf numFmtId="0" fontId="22" fillId="0" borderId="1" applyAlignment="1" pivotButton="0" quotePrefix="0" xfId="3">
      <alignment horizontal="center" vertical="center" wrapText="1"/>
    </xf>
    <xf numFmtId="0" fontId="22" fillId="0" borderId="37" applyAlignment="1" pivotButton="0" quotePrefix="0" xfId="3">
      <alignment horizontal="center" vertical="center" wrapText="1"/>
    </xf>
    <xf numFmtId="0" fontId="17" fillId="8" borderId="2" applyAlignment="1" pivotButton="0" quotePrefix="0" xfId="0">
      <alignment horizontal="center" vertical="center"/>
    </xf>
    <xf numFmtId="0" fontId="17" fillId="8" borderId="3" applyAlignment="1" pivotButton="0" quotePrefix="0" xfId="0">
      <alignment horizontal="center" vertical="center"/>
    </xf>
    <xf numFmtId="0" fontId="16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/>
    </xf>
    <xf numFmtId="0" fontId="18" fillId="0" borderId="26" applyAlignment="1" pivotButton="0" quotePrefix="0" xfId="3">
      <alignment horizontal="center" vertical="center" wrapText="1"/>
    </xf>
    <xf numFmtId="0" fontId="18" fillId="0" borderId="1" applyAlignment="1" pivotButton="0" quotePrefix="0" xfId="3">
      <alignment horizontal="center" vertical="center" wrapText="1"/>
    </xf>
    <xf numFmtId="0" fontId="7" fillId="0" borderId="44" applyAlignment="1" pivotButton="0" quotePrefix="0" xfId="0">
      <alignment horizontal="left" vertical="center"/>
    </xf>
    <xf numFmtId="0" fontId="7" fillId="0" borderId="52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7" fillId="0" borderId="11" applyAlignment="1" pivotButton="0" quotePrefix="0" xfId="0">
      <alignment horizontal="left" vertical="center"/>
    </xf>
    <xf numFmtId="0" fontId="18" fillId="0" borderId="12" applyAlignment="1" pivotButton="0" quotePrefix="0" xfId="3">
      <alignment horizontal="center" vertical="center" wrapText="1"/>
    </xf>
    <xf numFmtId="0" fontId="18" fillId="0" borderId="23" applyAlignment="1" pivotButton="0" quotePrefix="0" xfId="3">
      <alignment horizontal="center" vertical="center" wrapText="1"/>
    </xf>
    <xf numFmtId="0" fontId="17" fillId="8" borderId="43" applyAlignment="1" pivotButton="0" quotePrefix="0" xfId="10">
      <alignment horizontal="center" vertical="center"/>
    </xf>
    <xf numFmtId="0" fontId="17" fillId="8" borderId="44" applyAlignment="1" pivotButton="0" quotePrefix="0" xfId="10">
      <alignment horizontal="center" vertical="center"/>
    </xf>
    <xf numFmtId="0" fontId="17" fillId="8" borderId="3" applyAlignment="1" pivotButton="0" quotePrefix="0" xfId="10">
      <alignment horizontal="center" vertical="center"/>
    </xf>
    <xf numFmtId="0" fontId="16" fillId="0" borderId="45" applyAlignment="1" pivotButton="0" quotePrefix="0" xfId="10">
      <alignment horizontal="center" vertical="center" wrapText="1"/>
    </xf>
    <xf numFmtId="0" fontId="16" fillId="0" borderId="46" applyAlignment="1" pivotButton="0" quotePrefix="0" xfId="10">
      <alignment horizontal="center" vertical="center" wrapText="1"/>
    </xf>
    <xf numFmtId="0" fontId="16" fillId="0" borderId="48" applyAlignment="1" pivotButton="0" quotePrefix="0" xfId="10">
      <alignment horizontal="center" vertical="center" wrapText="1"/>
    </xf>
    <xf numFmtId="0" fontId="16" fillId="0" borderId="49" applyAlignment="1" pivotButton="0" quotePrefix="0" xfId="10">
      <alignment horizontal="center" vertical="center" wrapText="1"/>
    </xf>
    <xf numFmtId="0" fontId="15" fillId="0" borderId="47" applyAlignment="1" pivotButton="0" quotePrefix="0" xfId="10">
      <alignment horizontal="center" vertical="center" wrapText="1"/>
    </xf>
    <xf numFmtId="0" fontId="15" fillId="0" borderId="50" applyAlignment="1" pivotButton="0" quotePrefix="0" xfId="10">
      <alignment horizontal="center" vertical="center" wrapText="1"/>
    </xf>
    <xf numFmtId="14" fontId="7" fillId="0" borderId="0" applyAlignment="1" pivotButton="0" quotePrefix="0" xfId="10">
      <alignment horizontal="left" vertical="center" wrapText="1"/>
    </xf>
    <xf numFmtId="0" fontId="7" fillId="0" borderId="0" applyAlignment="1" pivotButton="0" quotePrefix="0" xfId="10">
      <alignment horizontal="left" vertical="center" wrapText="1"/>
    </xf>
    <xf numFmtId="0" fontId="7" fillId="0" borderId="44" applyAlignment="1" pivotButton="0" quotePrefix="0" xfId="10">
      <alignment horizontal="left" vertical="center" wrapText="1"/>
    </xf>
    <xf numFmtId="0" fontId="23" fillId="0" borderId="45" applyAlignment="1" pivotButton="0" quotePrefix="0" xfId="10">
      <alignment horizontal="center" vertical="center"/>
    </xf>
    <xf numFmtId="0" fontId="23" fillId="0" borderId="46" applyAlignment="1" pivotButton="0" quotePrefix="0" xfId="10">
      <alignment horizontal="center" vertical="center"/>
    </xf>
    <xf numFmtId="0" fontId="23" fillId="0" borderId="48" applyAlignment="1" pivotButton="0" quotePrefix="0" xfId="10">
      <alignment horizontal="center" vertical="center"/>
    </xf>
    <xf numFmtId="0" fontId="23" fillId="0" borderId="49" applyAlignment="1" pivotButton="0" quotePrefix="0" xfId="10">
      <alignment horizontal="center" vertical="center"/>
    </xf>
    <xf numFmtId="0" fontId="23" fillId="0" borderId="47" applyAlignment="1" pivotButton="0" quotePrefix="0" xfId="10">
      <alignment horizontal="center" vertical="center" wrapText="1"/>
    </xf>
    <xf numFmtId="0" fontId="23" fillId="0" borderId="50" applyAlignment="1" pivotButton="0" quotePrefix="0" xfId="10">
      <alignment horizontal="center" vertical="center" wrapText="1"/>
    </xf>
    <xf numFmtId="164" fontId="27" fillId="10" borderId="5" applyAlignment="1" pivotButton="0" quotePrefix="0" xfId="0">
      <alignment horizontal="center" vertical="center"/>
    </xf>
    <xf numFmtId="0" fontId="27" fillId="10" borderId="5" applyAlignment="1" pivotButton="0" quotePrefix="0" xfId="0">
      <alignment horizontal="center" vertical="center"/>
    </xf>
    <xf numFmtId="2" fontId="27" fillId="10" borderId="5" applyAlignment="1" pivotButton="0" quotePrefix="0" xfId="0">
      <alignment horizontal="center" vertical="center"/>
    </xf>
    <xf numFmtId="165" fontId="27" fillId="10" borderId="5" applyAlignment="1" pivotButton="0" quotePrefix="0" xfId="0">
      <alignment horizontal="center" vertical="center"/>
    </xf>
    <xf numFmtId="165" fontId="27" fillId="10" borderId="5" applyAlignment="1" pivotButton="0" quotePrefix="0" xfId="0">
      <alignment horizontal="center" vertical="center" wrapText="1"/>
    </xf>
    <xf numFmtId="0" fontId="27" fillId="10" borderId="5" applyAlignment="1" pivotButton="0" quotePrefix="0" xfId="0">
      <alignment horizontal="center" vertical="center" wrapText="1"/>
    </xf>
    <xf numFmtId="0" fontId="27" fillId="10" borderId="2" applyAlignment="1" pivotButton="0" quotePrefix="0" xfId="0">
      <alignment horizontal="center" vertical="center"/>
    </xf>
    <xf numFmtId="0" fontId="27" fillId="10" borderId="9" applyAlignment="1" pivotButton="0" quotePrefix="0" xfId="0">
      <alignment horizontal="center" vertical="center"/>
    </xf>
    <xf numFmtId="0" fontId="15" fillId="10" borderId="2" applyAlignment="1" pivotButton="0" quotePrefix="0" xfId="0">
      <alignment horizontal="center" vertical="center"/>
    </xf>
    <xf numFmtId="0" fontId="15" fillId="10" borderId="3" applyAlignment="1" pivotButton="0" quotePrefix="0" xfId="0">
      <alignment horizontal="center" vertical="center"/>
    </xf>
    <xf numFmtId="171" fontId="27" fillId="10" borderId="9" applyAlignment="1" pivotButton="0" quotePrefix="0" xfId="0">
      <alignment horizontal="center" vertical="center"/>
    </xf>
    <xf numFmtId="0" fontId="27" fillId="10" borderId="13" applyAlignment="1" pivotButton="0" quotePrefix="0" xfId="0">
      <alignment horizontal="left" vertical="top"/>
    </xf>
    <xf numFmtId="0" fontId="27" fillId="10" borderId="14" applyAlignment="1" pivotButton="0" quotePrefix="0" xfId="0">
      <alignment vertical="top"/>
    </xf>
    <xf numFmtId="0" fontId="28" fillId="10" borderId="14" applyAlignment="1" pivotButton="0" quotePrefix="0" xfId="0">
      <alignment vertical="top"/>
    </xf>
    <xf numFmtId="9" fontId="28" fillId="10" borderId="14" applyAlignment="1" pivotButton="0" quotePrefix="0" xfId="0">
      <alignment vertical="top"/>
    </xf>
    <xf numFmtId="171" fontId="27" fillId="10" borderId="15" applyAlignment="1" pivotButton="0" quotePrefix="0" xfId="0">
      <alignment vertical="top"/>
    </xf>
    <xf numFmtId="9" fontId="27" fillId="10" borderId="14" applyAlignment="1" pivotButton="0" quotePrefix="0" xfId="0">
      <alignment horizontal="center" vertical="top"/>
    </xf>
    <xf numFmtId="42" fontId="27" fillId="10" borderId="15" applyAlignment="1" pivotButton="0" quotePrefix="0" xfId="0">
      <alignment vertical="top"/>
    </xf>
    <xf numFmtId="0" fontId="27" fillId="10" borderId="13" applyAlignment="1" pivotButton="0" quotePrefix="0" xfId="10">
      <alignment horizontal="left" vertical="top"/>
    </xf>
    <xf numFmtId="0" fontId="27" fillId="10" borderId="14" applyAlignment="1" pivotButton="0" quotePrefix="0" xfId="10">
      <alignment vertical="top"/>
    </xf>
    <xf numFmtId="0" fontId="28" fillId="10" borderId="14" applyAlignment="1" pivotButton="0" quotePrefix="0" xfId="10">
      <alignment vertical="top"/>
    </xf>
    <xf numFmtId="9" fontId="28" fillId="10" borderId="14" applyAlignment="1" pivotButton="0" quotePrefix="0" xfId="10">
      <alignment vertical="top"/>
    </xf>
    <xf numFmtId="169" fontId="27" fillId="10" borderId="15" applyAlignment="1" pivotButton="0" quotePrefix="0" xfId="14">
      <alignment vertical="top"/>
    </xf>
    <xf numFmtId="9" fontId="27" fillId="10" borderId="14" applyAlignment="1" pivotButton="0" quotePrefix="0" xfId="10">
      <alignment horizontal="center" vertical="top"/>
    </xf>
    <xf numFmtId="164" fontId="27" fillId="10" borderId="5" applyAlignment="1" pivotButton="0" quotePrefix="0" xfId="10">
      <alignment horizontal="center" vertical="center"/>
    </xf>
    <xf numFmtId="0" fontId="27" fillId="10" borderId="5" applyAlignment="1" pivotButton="0" quotePrefix="0" xfId="10">
      <alignment horizontal="center" vertical="center"/>
    </xf>
    <xf numFmtId="2" fontId="27" fillId="10" borderId="5" applyAlignment="1" pivotButton="0" quotePrefix="0" xfId="10">
      <alignment horizontal="center" vertical="center"/>
    </xf>
    <xf numFmtId="165" fontId="27" fillId="10" borderId="5" applyAlignment="1" pivotButton="0" quotePrefix="0" xfId="10">
      <alignment horizontal="center" vertical="center"/>
    </xf>
    <xf numFmtId="165" fontId="27" fillId="10" borderId="5" applyAlignment="1" pivotButton="0" quotePrefix="0" xfId="10">
      <alignment horizontal="center" vertical="center" wrapText="1"/>
    </xf>
    <xf numFmtId="0" fontId="27" fillId="10" borderId="5" applyAlignment="1" pivotButton="0" quotePrefix="0" xfId="10">
      <alignment horizontal="center" vertical="center" wrapText="1"/>
    </xf>
    <xf numFmtId="0" fontId="27" fillId="10" borderId="2" applyAlignment="1" pivotButton="0" quotePrefix="0" xfId="10">
      <alignment horizontal="center" vertical="center"/>
    </xf>
    <xf numFmtId="0" fontId="27" fillId="10" borderId="9" applyAlignment="1" pivotButton="0" quotePrefix="0" xfId="10">
      <alignment horizontal="center" vertical="center"/>
    </xf>
    <xf numFmtId="0" fontId="15" fillId="10" borderId="2" applyAlignment="1" pivotButton="0" quotePrefix="0" xfId="10">
      <alignment horizontal="center" vertical="center"/>
    </xf>
    <xf numFmtId="0" fontId="15" fillId="10" borderId="3" applyAlignment="1" pivotButton="0" quotePrefix="0" xfId="10">
      <alignment horizontal="center" vertical="center"/>
    </xf>
    <xf numFmtId="171" fontId="27" fillId="10" borderId="9" applyAlignment="1" pivotButton="0" quotePrefix="0" xfId="10">
      <alignment horizontal="center" vertical="center"/>
    </xf>
    <xf numFmtId="0" fontId="27" fillId="11" borderId="5" applyAlignment="1" pivotButton="0" quotePrefix="0" xfId="10">
      <alignment horizontal="left" vertical="center" wrapText="1"/>
    </xf>
    <xf numFmtId="0" fontId="27" fillId="11" borderId="5" applyAlignment="1" pivotButton="0" quotePrefix="0" xfId="0">
      <alignment horizontal="left" vertical="center" wrapText="1"/>
    </xf>
    <xf numFmtId="0" fontId="14" fillId="11" borderId="5" applyAlignment="1" pivotButton="0" quotePrefix="0" xfId="0">
      <alignment horizontal="left" vertical="center" wrapText="1"/>
    </xf>
    <xf numFmtId="164" fontId="1" fillId="0" borderId="0" pivotButton="0" quotePrefix="0" xfId="10"/>
    <xf numFmtId="165" fontId="1" fillId="0" borderId="0" pivotButton="0" quotePrefix="0" xfId="10"/>
    <xf numFmtId="166" fontId="1" fillId="0" borderId="0" pivotButton="0" quotePrefix="0" xfId="10"/>
    <xf numFmtId="0" fontId="17" fillId="8" borderId="2" applyAlignment="1" pivotButton="0" quotePrefix="0" xfId="10">
      <alignment horizontal="center" vertical="center"/>
    </xf>
    <xf numFmtId="0" fontId="0" fillId="0" borderId="3" pivotButton="0" quotePrefix="0" xfId="0"/>
    <xf numFmtId="0" fontId="16" fillId="0" borderId="53" applyAlignment="1" pivotButton="0" quotePrefix="0" xfId="10">
      <alignment horizontal="center" vertical="center" wrapText="1"/>
    </xf>
    <xf numFmtId="0" fontId="0" fillId="0" borderId="46" pivotButton="0" quotePrefix="0" xfId="0"/>
    <xf numFmtId="0" fontId="15" fillId="0" borderId="53" applyAlignment="1" pivotButton="0" quotePrefix="0" xfId="10">
      <alignment horizontal="center" vertical="center" wrapText="1"/>
    </xf>
    <xf numFmtId="0" fontId="0" fillId="0" borderId="48" pivotButton="0" quotePrefix="0" xfId="0"/>
    <xf numFmtId="0" fontId="0" fillId="0" borderId="49" pivotButton="0" quotePrefix="0" xfId="0"/>
    <xf numFmtId="0" fontId="0" fillId="0" borderId="50" pivotButton="0" quotePrefix="0" xfId="0"/>
    <xf numFmtId="0" fontId="23" fillId="0" borderId="53" applyAlignment="1" pivotButton="0" quotePrefix="0" xfId="10">
      <alignment horizontal="center" vertical="center"/>
    </xf>
    <xf numFmtId="0" fontId="23" fillId="0" borderId="53" applyAlignment="1" pivotButton="0" quotePrefix="0" xfId="10">
      <alignment horizontal="center" vertical="center" wrapText="1"/>
    </xf>
    <xf numFmtId="164" fontId="27" fillId="10" borderId="5" applyAlignment="1" pivotButton="0" quotePrefix="0" xfId="10">
      <alignment horizontal="center" vertical="center"/>
    </xf>
    <xf numFmtId="165" fontId="27" fillId="10" borderId="5" applyAlignment="1" pivotButton="0" quotePrefix="0" xfId="10">
      <alignment horizontal="center" vertical="center"/>
    </xf>
    <xf numFmtId="165" fontId="27" fillId="10" borderId="5" applyAlignment="1" pivotButton="0" quotePrefix="0" xfId="10">
      <alignment horizontal="center" vertical="center" wrapText="1"/>
    </xf>
    <xf numFmtId="164" fontId="3" fillId="0" borderId="0" applyAlignment="1" pivotButton="0" quotePrefix="0" xfId="10">
      <alignment horizontal="right" vertical="center"/>
    </xf>
    <xf numFmtId="165" fontId="3" fillId="0" borderId="0" applyAlignment="1" pivotButton="0" quotePrefix="0" xfId="10">
      <alignment horizontal="right" vertical="center"/>
    </xf>
    <xf numFmtId="166" fontId="3" fillId="0" borderId="0" applyAlignment="1" pivotButton="0" quotePrefix="0" xfId="10">
      <alignment horizontal="right" vertical="center"/>
    </xf>
    <xf numFmtId="171" fontId="27" fillId="10" borderId="9" applyAlignment="1" pivotButton="0" quotePrefix="0" xfId="10">
      <alignment horizontal="center" vertical="center"/>
    </xf>
    <xf numFmtId="164" fontId="4" fillId="0" borderId="32" applyAlignment="1" pivotButton="0" quotePrefix="0" xfId="13">
      <alignment horizontal="right" vertical="center"/>
    </xf>
    <xf numFmtId="166" fontId="13" fillId="0" borderId="32" applyAlignment="1" pivotButton="0" quotePrefix="0" xfId="12">
      <alignment horizontal="right" vertical="center"/>
    </xf>
    <xf numFmtId="169" fontId="13" fillId="0" borderId="32" applyAlignment="1" pivotButton="0" quotePrefix="0" xfId="12">
      <alignment horizontal="right" vertical="center"/>
    </xf>
    <xf numFmtId="166" fontId="13" fillId="0" borderId="32" applyAlignment="1" pivotButton="0" quotePrefix="0" xfId="14">
      <alignment horizontal="right" vertical="center"/>
    </xf>
    <xf numFmtId="167" fontId="13" fillId="0" borderId="32" applyAlignment="1" pivotButton="0" quotePrefix="0" xfId="12">
      <alignment horizontal="right" vertical="center"/>
    </xf>
    <xf numFmtId="167" fontId="13" fillId="0" borderId="33" applyAlignment="1" pivotButton="0" quotePrefix="0" xfId="12">
      <alignment horizontal="right" vertical="center"/>
    </xf>
    <xf numFmtId="167" fontId="4" fillId="0" borderId="31" applyAlignment="1" pivotButton="0" quotePrefix="0" xfId="12">
      <alignment horizontal="left" vertical="top"/>
    </xf>
    <xf numFmtId="164" fontId="13" fillId="0" borderId="32" applyAlignment="1" pivotButton="0" quotePrefix="0" xfId="12">
      <alignment horizontal="right" vertical="center"/>
    </xf>
    <xf numFmtId="167" fontId="26" fillId="0" borderId="33" applyAlignment="1" pivotButton="0" quotePrefix="0" xfId="12">
      <alignment horizontal="right" vertical="center"/>
    </xf>
    <xf numFmtId="170" fontId="26" fillId="0" borderId="31" applyAlignment="1" pivotButton="0" quotePrefix="0" xfId="12">
      <alignment horizontal="left" vertical="top"/>
    </xf>
    <xf numFmtId="165" fontId="13" fillId="0" borderId="32" applyAlignment="1" pivotButton="0" quotePrefix="0" xfId="14">
      <alignment horizontal="right" vertical="center"/>
    </xf>
    <xf numFmtId="166" fontId="26" fillId="0" borderId="31" applyAlignment="1" pivotButton="0" quotePrefix="0" xfId="12">
      <alignment horizontal="left" vertical="top"/>
    </xf>
    <xf numFmtId="169" fontId="13" fillId="0" borderId="32" applyAlignment="1" pivotButton="0" quotePrefix="0" xfId="14">
      <alignment horizontal="right" vertical="center"/>
    </xf>
    <xf numFmtId="164" fontId="4" fillId="0" borderId="39" applyAlignment="1" pivotButton="0" quotePrefix="0" xfId="12">
      <alignment horizontal="right" vertical="center"/>
    </xf>
    <xf numFmtId="166" fontId="4" fillId="0" borderId="39" applyAlignment="1" pivotButton="0" quotePrefix="0" xfId="12">
      <alignment horizontal="right" vertical="center"/>
    </xf>
    <xf numFmtId="169" fontId="4" fillId="0" borderId="39" applyAlignment="1" pivotButton="0" quotePrefix="0" xfId="12">
      <alignment horizontal="right" vertical="center"/>
    </xf>
    <xf numFmtId="166" fontId="4" fillId="0" borderId="39" applyAlignment="1" pivotButton="0" quotePrefix="0" xfId="14">
      <alignment horizontal="right" vertical="center"/>
    </xf>
    <xf numFmtId="167" fontId="4" fillId="0" borderId="39" applyAlignment="1" pivotButton="0" quotePrefix="0" xfId="12">
      <alignment horizontal="right" vertical="center"/>
    </xf>
    <xf numFmtId="167" fontId="4" fillId="0" borderId="40" applyAlignment="1" pivotButton="0" quotePrefix="0" xfId="12">
      <alignment horizontal="right" vertical="center"/>
    </xf>
    <xf numFmtId="167" fontId="4" fillId="0" borderId="41" applyAlignment="1" pivotButton="0" quotePrefix="0" xfId="12">
      <alignment horizontal="left" vertical="top"/>
    </xf>
    <xf numFmtId="165" fontId="3" fillId="0" borderId="0" applyAlignment="1" pivotButton="0" quotePrefix="0" xfId="10">
      <alignment horizontal="center" vertical="center"/>
    </xf>
    <xf numFmtId="169" fontId="27" fillId="10" borderId="15" applyAlignment="1" pivotButton="0" quotePrefix="0" xfId="14">
      <alignment vertical="top"/>
    </xf>
    <xf numFmtId="168" fontId="4" fillId="0" borderId="0" applyAlignment="1" pivotButton="0" quotePrefix="0" xfId="11">
      <alignment vertical="center"/>
    </xf>
    <xf numFmtId="166" fontId="4" fillId="0" borderId="0" applyAlignment="1" pivotButton="0" quotePrefix="0" xfId="11">
      <alignment vertical="center"/>
    </xf>
    <xf numFmtId="164" fontId="9" fillId="0" borderId="0" applyAlignment="1" pivotButton="0" quotePrefix="0" xfId="10">
      <alignment horizontal="right" vertical="center"/>
    </xf>
    <xf numFmtId="165" fontId="9" fillId="0" borderId="0" applyAlignment="1" pivotButton="0" quotePrefix="0" xfId="10">
      <alignment horizontal="right" vertical="center"/>
    </xf>
    <xf numFmtId="166" fontId="9" fillId="0" borderId="0" applyAlignment="1" pivotButton="0" quotePrefix="0" xfId="10">
      <alignment horizontal="right" vertical="center"/>
    </xf>
    <xf numFmtId="168" fontId="1" fillId="0" borderId="0" applyAlignment="1" pivotButton="0" quotePrefix="0" xfId="10">
      <alignment horizontal="right" vertical="center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0" fillId="0" borderId="44" pivotButton="0" quotePrefix="0" xfId="0"/>
    <xf numFmtId="0" fontId="0" fillId="0" borderId="52" pivotButton="0" quotePrefix="0" xfId="0"/>
    <xf numFmtId="0" fontId="0" fillId="0" borderId="11" pivotButton="0" quotePrefix="0" xfId="0"/>
    <xf numFmtId="164" fontId="27" fillId="10" borderId="5" applyAlignment="1" pivotButton="0" quotePrefix="0" xfId="0">
      <alignment horizontal="center" vertical="center"/>
    </xf>
    <xf numFmtId="165" fontId="27" fillId="10" borderId="5" applyAlignment="1" pivotButton="0" quotePrefix="0" xfId="0">
      <alignment horizontal="center" vertical="center"/>
    </xf>
    <xf numFmtId="165" fontId="27" fillId="10" borderId="5" applyAlignment="1" pivotButton="0" quotePrefix="0" xfId="0">
      <alignment horizontal="center" vertical="center" wrapText="1"/>
    </xf>
    <xf numFmtId="164" fontId="3" fillId="0" borderId="0" applyAlignment="1" pivotButton="0" quotePrefix="0" xfId="0">
      <alignment horizontal="right" vertical="center"/>
    </xf>
    <xf numFmtId="165" fontId="3" fillId="0" borderId="0" applyAlignment="1" pivotButton="0" quotePrefix="0" xfId="0">
      <alignment horizontal="right" vertical="center"/>
    </xf>
    <xf numFmtId="166" fontId="3" fillId="0" borderId="0" applyAlignment="1" pivotButton="0" quotePrefix="0" xfId="0">
      <alignment horizontal="right" vertical="center"/>
    </xf>
    <xf numFmtId="171" fontId="27" fillId="10" borderId="9" applyAlignment="1" pivotButton="0" quotePrefix="0" xfId="0">
      <alignment horizontal="center" vertical="center"/>
    </xf>
    <xf numFmtId="164" fontId="4" fillId="0" borderId="8" applyAlignment="1" pivotButton="0" quotePrefix="0" xfId="9">
      <alignment horizontal="right" vertical="center"/>
    </xf>
    <xf numFmtId="166" fontId="13" fillId="0" borderId="8" applyAlignment="1" pivotButton="0" quotePrefix="0" xfId="3">
      <alignment horizontal="right" vertical="center"/>
    </xf>
    <xf numFmtId="169" fontId="13" fillId="0" borderId="8" applyAlignment="1" pivotButton="0" quotePrefix="0" xfId="3">
      <alignment horizontal="right" vertical="center"/>
    </xf>
    <xf numFmtId="166" fontId="13" fillId="0" borderId="8" applyAlignment="1" pivotButton="0" quotePrefix="0" xfId="2">
      <alignment horizontal="right" vertical="center"/>
    </xf>
    <xf numFmtId="167" fontId="13" fillId="0" borderId="8" applyAlignment="1" pivotButton="0" quotePrefix="0" xfId="3">
      <alignment horizontal="right" vertical="center"/>
    </xf>
    <xf numFmtId="167" fontId="13" fillId="0" borderId="10" applyAlignment="1" pivotButton="0" quotePrefix="0" xfId="3">
      <alignment horizontal="right" vertical="center"/>
    </xf>
    <xf numFmtId="167" fontId="4" fillId="0" borderId="7" applyAlignment="1" pivotButton="0" quotePrefix="0" xfId="3">
      <alignment horizontal="left" vertical="top"/>
    </xf>
    <xf numFmtId="164" fontId="13" fillId="0" borderId="8" applyAlignment="1" pivotButton="0" quotePrefix="0" xfId="3">
      <alignment horizontal="right" vertical="center"/>
    </xf>
    <xf numFmtId="169" fontId="13" fillId="0" borderId="8" applyAlignment="1" pivotButton="0" quotePrefix="0" xfId="2">
      <alignment horizontal="right" vertical="center"/>
    </xf>
    <xf numFmtId="0" fontId="0" fillId="0" borderId="59" pivotButton="0" quotePrefix="0" xfId="0"/>
    <xf numFmtId="164" fontId="13" fillId="0" borderId="32" applyAlignment="1" pivotButton="0" quotePrefix="0" xfId="3">
      <alignment horizontal="right" vertical="center"/>
    </xf>
    <xf numFmtId="166" fontId="13" fillId="0" borderId="32" applyAlignment="1" pivotButton="0" quotePrefix="0" xfId="3">
      <alignment horizontal="right" vertical="center"/>
    </xf>
    <xf numFmtId="169" fontId="13" fillId="0" borderId="32" applyAlignment="1" pivotButton="0" quotePrefix="0" xfId="3">
      <alignment horizontal="right" vertical="center"/>
    </xf>
    <xf numFmtId="169" fontId="13" fillId="0" borderId="32" applyAlignment="1" pivotButton="0" quotePrefix="0" xfId="2">
      <alignment horizontal="right" vertical="center"/>
    </xf>
    <xf numFmtId="167" fontId="13" fillId="0" borderId="32" applyAlignment="1" pivotButton="0" quotePrefix="0" xfId="3">
      <alignment horizontal="right" vertical="center"/>
    </xf>
    <xf numFmtId="167" fontId="13" fillId="0" borderId="33" applyAlignment="1" pivotButton="0" quotePrefix="0" xfId="3">
      <alignment horizontal="right" vertical="center"/>
    </xf>
    <xf numFmtId="167" fontId="13" fillId="0" borderId="31" applyAlignment="1" pivotButton="0" quotePrefix="0" xfId="3">
      <alignment horizontal="left" vertical="top"/>
    </xf>
    <xf numFmtId="166" fontId="13" fillId="0" borderId="32" applyAlignment="1" pivotButton="0" quotePrefix="0" xfId="2">
      <alignment horizontal="right" vertical="center"/>
    </xf>
    <xf numFmtId="0" fontId="0" fillId="0" borderId="1" pivotButton="0" quotePrefix="0" xfId="0"/>
    <xf numFmtId="0" fontId="0" fillId="0" borderId="60" pivotButton="0" quotePrefix="0" xfId="0"/>
    <xf numFmtId="0" fontId="0" fillId="0" borderId="35" pivotButton="0" quotePrefix="0" xfId="0"/>
    <xf numFmtId="164" fontId="22" fillId="0" borderId="32" applyAlignment="1" pivotButton="0" quotePrefix="0" xfId="3">
      <alignment horizontal="right" vertical="center"/>
    </xf>
    <xf numFmtId="165" fontId="13" fillId="0" borderId="8" applyAlignment="1" pivotButton="0" quotePrefix="0" xfId="3">
      <alignment horizontal="right" vertical="center"/>
    </xf>
    <xf numFmtId="165" fontId="13" fillId="0" borderId="8" applyAlignment="1" pivotButton="0" quotePrefix="0" xfId="2">
      <alignment horizontal="right" vertical="center"/>
    </xf>
    <xf numFmtId="0" fontId="18" fillId="0" borderId="31" applyAlignment="1" pivotButton="0" quotePrefix="0" xfId="3">
      <alignment horizontal="center" vertical="center" wrapText="1"/>
    </xf>
    <xf numFmtId="164" fontId="13" fillId="0" borderId="19" applyAlignment="1" pivotButton="0" quotePrefix="0" xfId="3">
      <alignment horizontal="right" vertical="center"/>
    </xf>
    <xf numFmtId="166" fontId="13" fillId="0" borderId="19" applyAlignment="1" pivotButton="0" quotePrefix="0" xfId="3">
      <alignment horizontal="right" vertical="center"/>
    </xf>
    <xf numFmtId="169" fontId="13" fillId="0" borderId="19" applyAlignment="1" pivotButton="0" quotePrefix="0" xfId="3">
      <alignment horizontal="right" vertical="center"/>
    </xf>
    <xf numFmtId="169" fontId="13" fillId="0" borderId="19" applyAlignment="1" pivotButton="0" quotePrefix="0" xfId="2">
      <alignment horizontal="right" vertical="center"/>
    </xf>
    <xf numFmtId="167" fontId="13" fillId="0" borderId="19" applyAlignment="1" pivotButton="0" quotePrefix="0" xfId="3">
      <alignment horizontal="right" vertical="center"/>
    </xf>
    <xf numFmtId="167" fontId="13" fillId="0" borderId="20" applyAlignment="1" pivotButton="0" quotePrefix="0" xfId="3">
      <alignment horizontal="right" vertical="center"/>
    </xf>
    <xf numFmtId="167" fontId="4" fillId="0" borderId="21" applyAlignment="1" pivotButton="0" quotePrefix="0" xfId="3">
      <alignment horizontal="left" vertical="top"/>
    </xf>
    <xf numFmtId="164" fontId="13" fillId="0" borderId="28" applyAlignment="1" pivotButton="0" quotePrefix="0" xfId="3">
      <alignment horizontal="right" vertical="center"/>
    </xf>
    <xf numFmtId="166" fontId="13" fillId="0" borderId="28" applyAlignment="1" pivotButton="0" quotePrefix="0" xfId="3">
      <alignment horizontal="right" vertical="center"/>
    </xf>
    <xf numFmtId="169" fontId="13" fillId="0" borderId="28" applyAlignment="1" pivotButton="0" quotePrefix="0" xfId="3">
      <alignment horizontal="right" vertical="center"/>
    </xf>
    <xf numFmtId="166" fontId="13" fillId="0" borderId="28" applyAlignment="1" pivotButton="0" quotePrefix="0" xfId="2">
      <alignment horizontal="right" vertical="center"/>
    </xf>
    <xf numFmtId="167" fontId="13" fillId="0" borderId="28" applyAlignment="1" pivotButton="0" quotePrefix="0" xfId="3">
      <alignment horizontal="right" vertical="center"/>
    </xf>
    <xf numFmtId="167" fontId="13" fillId="0" borderId="29" applyAlignment="1" pivotButton="0" quotePrefix="0" xfId="3">
      <alignment horizontal="right" vertical="center"/>
    </xf>
    <xf numFmtId="167" fontId="13" fillId="0" borderId="27" applyAlignment="1" pivotButton="0" quotePrefix="0" xfId="3">
      <alignment horizontal="left" vertical="top"/>
    </xf>
    <xf numFmtId="167" fontId="4" fillId="0" borderId="31" applyAlignment="1" pivotButton="0" quotePrefix="0" xfId="3">
      <alignment horizontal="left" vertical="top"/>
    </xf>
    <xf numFmtId="164" fontId="13" fillId="0" borderId="32" applyAlignment="1" pivotButton="0" quotePrefix="0" xfId="13">
      <alignment horizontal="right" vertical="center"/>
    </xf>
    <xf numFmtId="166" fontId="13" fillId="0" borderId="32" applyAlignment="1" pivotButton="0" quotePrefix="0" xfId="13">
      <alignment horizontal="right" vertical="center"/>
    </xf>
    <xf numFmtId="169" fontId="13" fillId="0" borderId="32" applyAlignment="1" pivotButton="0" quotePrefix="0" xfId="13">
      <alignment horizontal="right" vertical="center"/>
    </xf>
    <xf numFmtId="167" fontId="13" fillId="0" borderId="32" applyAlignment="1" pivotButton="0" quotePrefix="0" xfId="13">
      <alignment horizontal="right" vertical="center"/>
    </xf>
    <xf numFmtId="167" fontId="13" fillId="0" borderId="33" applyAlignment="1" pivotButton="0" quotePrefix="0" xfId="13">
      <alignment horizontal="right" vertical="center"/>
    </xf>
    <xf numFmtId="167" fontId="4" fillId="0" borderId="31" applyAlignment="1" pivotButton="0" quotePrefix="0" xfId="13">
      <alignment horizontal="left" vertical="top"/>
    </xf>
    <xf numFmtId="165" fontId="13" fillId="0" borderId="32" applyAlignment="1" pivotButton="0" quotePrefix="0" xfId="13">
      <alignment horizontal="right" vertical="center"/>
    </xf>
    <xf numFmtId="164" fontId="4" fillId="0" borderId="39" applyAlignment="1" pivotButton="0" quotePrefix="0" xfId="3">
      <alignment horizontal="right" vertical="center"/>
    </xf>
    <xf numFmtId="166" fontId="4" fillId="0" borderId="39" applyAlignment="1" pivotButton="0" quotePrefix="0" xfId="3">
      <alignment horizontal="right" vertical="center"/>
    </xf>
    <xf numFmtId="169" fontId="4" fillId="0" borderId="39" applyAlignment="1" pivotButton="0" quotePrefix="0" xfId="3">
      <alignment horizontal="right" vertical="center"/>
    </xf>
    <xf numFmtId="166" fontId="4" fillId="0" borderId="39" applyAlignment="1" pivotButton="0" quotePrefix="0" xfId="2">
      <alignment horizontal="right" vertical="center"/>
    </xf>
    <xf numFmtId="167" fontId="4" fillId="0" borderId="39" applyAlignment="1" pivotButton="0" quotePrefix="0" xfId="3">
      <alignment horizontal="right" vertical="center"/>
    </xf>
    <xf numFmtId="167" fontId="4" fillId="0" borderId="40" applyAlignment="1" pivotButton="0" quotePrefix="0" xfId="3">
      <alignment horizontal="right" vertical="center"/>
    </xf>
    <xf numFmtId="167" fontId="4" fillId="0" borderId="41" applyAlignment="1" pivotButton="0" quotePrefix="0" xfId="3">
      <alignment horizontal="left" vertical="top"/>
    </xf>
    <xf numFmtId="167" fontId="13" fillId="0" borderId="32" applyAlignment="1" pivotButton="0" quotePrefix="0" xfId="9">
      <alignment horizontal="right" vertical="center"/>
    </xf>
    <xf numFmtId="165" fontId="13" fillId="0" borderId="32" applyAlignment="1" pivotButton="0" quotePrefix="0" xfId="3">
      <alignment horizontal="right" vertical="center"/>
    </xf>
    <xf numFmtId="165" fontId="13" fillId="0" borderId="32" applyAlignment="1" pivotButton="0" quotePrefix="0" xfId="2">
      <alignment horizontal="right" vertical="center"/>
    </xf>
    <xf numFmtId="164" fontId="13" fillId="0" borderId="39" applyAlignment="1" pivotButton="0" quotePrefix="0" xfId="3">
      <alignment horizontal="right" vertical="center"/>
    </xf>
    <xf numFmtId="166" fontId="13" fillId="0" borderId="39" applyAlignment="1" pivotButton="0" quotePrefix="0" xfId="3">
      <alignment horizontal="right" vertical="center"/>
    </xf>
    <xf numFmtId="169" fontId="13" fillId="0" borderId="39" applyAlignment="1" pivotButton="0" quotePrefix="0" xfId="3">
      <alignment horizontal="right" vertical="center"/>
    </xf>
    <xf numFmtId="166" fontId="13" fillId="0" borderId="39" applyAlignment="1" pivotButton="0" quotePrefix="0" xfId="2">
      <alignment horizontal="right" vertical="center"/>
    </xf>
    <xf numFmtId="167" fontId="13" fillId="0" borderId="39" applyAlignment="1" pivotButton="0" quotePrefix="0" xfId="9">
      <alignment horizontal="right" vertical="center"/>
    </xf>
    <xf numFmtId="167" fontId="13" fillId="0" borderId="40" applyAlignment="1" pivotButton="0" quotePrefix="0" xfId="3">
      <alignment horizontal="right" vertical="center"/>
    </xf>
    <xf numFmtId="164" fontId="4" fillId="0" borderId="19" applyAlignment="1" pivotButton="0" quotePrefix="0" xfId="3">
      <alignment horizontal="right" vertical="center"/>
    </xf>
    <xf numFmtId="166" fontId="4" fillId="0" borderId="19" applyAlignment="1" pivotButton="0" quotePrefix="0" xfId="3">
      <alignment horizontal="right" vertical="center"/>
    </xf>
    <xf numFmtId="169" fontId="4" fillId="0" borderId="19" applyAlignment="1" pivotButton="0" quotePrefix="0" xfId="3">
      <alignment horizontal="right" vertical="center"/>
    </xf>
    <xf numFmtId="166" fontId="4" fillId="0" borderId="19" applyAlignment="1" pivotButton="0" quotePrefix="0" xfId="2">
      <alignment horizontal="right" vertical="center"/>
    </xf>
    <xf numFmtId="167" fontId="4" fillId="0" borderId="19" applyAlignment="1" pivotButton="0" quotePrefix="0" xfId="3">
      <alignment horizontal="right" vertical="center"/>
    </xf>
    <xf numFmtId="167" fontId="4" fillId="0" borderId="20" applyAlignment="1" pivotButton="0" quotePrefix="0" xfId="3">
      <alignment horizontal="right" vertical="center"/>
    </xf>
    <xf numFmtId="0" fontId="18" fillId="0" borderId="60" applyAlignment="1" pivotButton="0" quotePrefix="0" xfId="3">
      <alignment horizontal="center" vertical="center" wrapText="1"/>
    </xf>
    <xf numFmtId="165" fontId="3" fillId="0" borderId="0" applyAlignment="1" pivotButton="0" quotePrefix="0" xfId="0">
      <alignment horizontal="center" vertical="center"/>
    </xf>
    <xf numFmtId="171" fontId="27" fillId="10" borderId="15" applyAlignment="1" pivotButton="0" quotePrefix="0" xfId="0">
      <alignment vertical="top"/>
    </xf>
    <xf numFmtId="42" fontId="27" fillId="10" borderId="15" applyAlignment="1" pivotButton="0" quotePrefix="0" xfId="0">
      <alignment vertical="top"/>
    </xf>
    <xf numFmtId="164" fontId="9" fillId="0" borderId="0" applyAlignment="1" pivotButton="0" quotePrefix="0" xfId="0">
      <alignment horizontal="right" vertical="center"/>
    </xf>
    <xf numFmtId="165" fontId="9" fillId="0" borderId="0" applyAlignment="1" pivotButton="0" quotePrefix="0" xfId="0">
      <alignment horizontal="right" vertical="center"/>
    </xf>
    <xf numFmtId="166" fontId="9" fillId="0" borderId="0" applyAlignment="1" pivotButton="0" quotePrefix="0" xfId="0">
      <alignment horizontal="right" vertical="center"/>
    </xf>
    <xf numFmtId="168" fontId="0" fillId="0" borderId="0" applyAlignment="1" pivotButton="0" quotePrefix="0" xfId="0">
      <alignment horizontal="right" vertical="center"/>
    </xf>
  </cellXfs>
  <cellStyles count="15">
    <cellStyle name="Normal" xfId="0" builtinId="0"/>
    <cellStyle name="Style 4" xfId="1"/>
    <cellStyle name="Currency" xfId="2" builtinId="4"/>
    <cellStyle name="Note" xfId="3" builtinId="10"/>
    <cellStyle name="Normal 2" xfId="4"/>
    <cellStyle name="Style 1" xfId="5"/>
    <cellStyle name="Style 2" xfId="6"/>
    <cellStyle name="Style 3" xfId="7"/>
    <cellStyle name="Normal 2 3" xfId="8"/>
    <cellStyle name="Note 2" xfId="9"/>
    <cellStyle name="Normal 3 2" xfId="10"/>
    <cellStyle name="Normal 2 3 2" xfId="11"/>
    <cellStyle name="Note 3 2" xfId="12"/>
    <cellStyle name="Note 2 2 2" xfId="13"/>
    <cellStyle name="Currency 2 2" xfId="14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jpeg" Id="rId1"/><Relationship Type="http://schemas.openxmlformats.org/officeDocument/2006/relationships/image" Target="/xl/media/image3.png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0</row>
      <rowOff>0</rowOff>
    </from>
    <ext cx="2209800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</col>
      <colOff>213602</colOff>
      <row>1</row>
      <rowOff>47007</rowOff>
    </from>
    <to>
      <col>2</col>
      <colOff>1834611</colOff>
      <row>3</row>
      <rowOff>108857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>
        <a:xfrm xmlns:a="http://schemas.openxmlformats.org/drawingml/2006/main">
          <a:off x="839531" y="305543"/>
          <a:ext cx="2587116" cy="8374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4</col>
      <colOff>0</colOff>
      <row>0</row>
      <rowOff>0</rowOff>
    </from>
    <ext cx="2209800" cy="7143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FFFFFF00"/>
    <outlinePr summaryBelow="1" summaryRight="1"/>
    <pageSetUpPr fitToPage="1"/>
  </sheetPr>
  <dimension ref="A1:CE390"/>
  <sheetViews>
    <sheetView showGridLines="0" zoomScale="55" zoomScaleNormal="55" zoomScaleSheetLayoutView="160" zoomScalePageLayoutView="10" workbookViewId="0">
      <pane ySplit="7" topLeftCell="A8" activePane="bottomLeft" state="frozen"/>
      <selection pane="bottomLeft" activeCell="V17" sqref="V17"/>
    </sheetView>
  </sheetViews>
  <sheetFormatPr baseColWidth="8" defaultColWidth="9" defaultRowHeight="15"/>
  <cols>
    <col width="9.140625" customWidth="1" style="146" min="1" max="1"/>
    <col width="16.140625" customWidth="1" style="199" min="2" max="2"/>
    <col width="79.28515625" customWidth="1" style="207" min="3" max="3"/>
    <col width="11.85546875" customWidth="1" style="302" min="4" max="4"/>
    <col width="0.140625" customWidth="1" style="209" min="5" max="5"/>
    <col hidden="1" width="10.140625" customWidth="1" style="146" min="6" max="6"/>
    <col hidden="1" width="12.5703125" customWidth="1" style="303" min="7" max="7"/>
    <col hidden="1" width="14.85546875" customWidth="1" style="304" min="8" max="8"/>
    <col hidden="1" width="12.42578125" customWidth="1" style="146" min="9" max="9"/>
    <col width="14" customWidth="1" style="146" min="10" max="10"/>
    <col width="23.140625" customWidth="1" style="146" min="11" max="11"/>
    <col width="20.42578125" customWidth="1" style="146" min="12" max="12"/>
    <col width="22" customWidth="1" style="146" min="13" max="13"/>
    <col width="9.85546875" bestFit="1" customWidth="1" style="146" min="14" max="16"/>
    <col width="9" customWidth="1" style="146" min="17" max="16384"/>
  </cols>
  <sheetData>
    <row r="1" ht="21" customFormat="1" customHeight="1" s="147" thickBot="1">
      <c r="A1" s="305" t="inlineStr">
        <is>
          <t>MATERIAL TAKEOFF AND COST ESTIMATE STATEMENT</t>
        </is>
      </c>
      <c r="B1" s="306" t="n"/>
      <c r="C1" s="306" t="n"/>
      <c r="D1" s="306" t="n"/>
      <c r="E1" s="306" t="n"/>
      <c r="F1" s="306" t="n"/>
      <c r="G1" s="306" t="n"/>
      <c r="H1" s="306" t="n"/>
      <c r="I1" s="306" t="n"/>
      <c r="J1" s="306" t="n"/>
      <c r="K1" s="306" t="n"/>
      <c r="L1" s="306" t="n"/>
      <c r="M1" s="306" t="n"/>
      <c r="N1" s="146" t="n"/>
      <c r="O1" s="146" t="n"/>
      <c r="P1" s="146" t="n"/>
      <c r="Q1" s="146" t="n"/>
      <c r="R1" s="146" t="n"/>
      <c r="S1" s="146" t="n"/>
      <c r="T1" s="146" t="n"/>
      <c r="U1" s="146" t="n"/>
      <c r="V1" s="146" t="n"/>
      <c r="W1" s="146" t="n"/>
      <c r="X1" s="146" t="n"/>
      <c r="Y1" s="146" t="n"/>
      <c r="Z1" s="146" t="n"/>
      <c r="AA1" s="146" t="n"/>
      <c r="AB1" s="146" t="n"/>
      <c r="AC1" s="146" t="n"/>
      <c r="AD1" s="146" t="n"/>
      <c r="AE1" s="146" t="n"/>
      <c r="AF1" s="146" t="n"/>
      <c r="AG1" s="146" t="n"/>
      <c r="AH1" s="146" t="n"/>
      <c r="AI1" s="146" t="n"/>
      <c r="AJ1" s="146" t="n"/>
      <c r="AK1" s="146" t="n"/>
      <c r="AL1" s="146" t="n"/>
      <c r="AM1" s="146" t="n"/>
      <c r="AN1" s="146" t="n"/>
      <c r="AO1" s="146" t="n"/>
      <c r="AP1" s="146" t="n"/>
      <c r="AQ1" s="146" t="n"/>
      <c r="AR1" s="146" t="n"/>
      <c r="AS1" s="146" t="n"/>
      <c r="AT1" s="146" t="n"/>
      <c r="AU1" s="146" t="n"/>
      <c r="AV1" s="146" t="n"/>
      <c r="AW1" s="146" t="n"/>
      <c r="AX1" s="146" t="n"/>
      <c r="AY1" s="146" t="n"/>
      <c r="AZ1" s="146" t="n"/>
      <c r="BA1" s="146" t="n"/>
      <c r="BB1" s="146" t="n"/>
      <c r="BC1" s="146" t="n"/>
      <c r="BD1" s="146" t="n"/>
      <c r="BE1" s="146" t="n"/>
      <c r="BF1" s="146" t="n"/>
      <c r="BG1" s="146" t="n"/>
      <c r="BH1" s="146" t="n"/>
      <c r="BI1" s="146" t="n"/>
      <c r="BJ1" s="146" t="n"/>
      <c r="BK1" s="146" t="n"/>
      <c r="BL1" s="146" t="n"/>
      <c r="BM1" s="146" t="n"/>
      <c r="BN1" s="146" t="n"/>
      <c r="BO1" s="146" t="n"/>
    </row>
    <row r="2" ht="18.6" customFormat="1" customHeight="1" s="154">
      <c r="A2" s="307" t="inlineStr">
        <is>
          <t>PROJECT NAME:</t>
        </is>
      </c>
      <c r="B2" s="308" t="n"/>
      <c r="C2" s="309" t="inlineStr">
        <is>
          <t>Central Project</t>
        </is>
      </c>
      <c r="D2" s="148" t="n"/>
      <c r="E2" s="255" t="n"/>
      <c r="I2" s="151" t="n"/>
      <c r="J2" s="151" t="n"/>
      <c r="K2" s="151" t="n"/>
      <c r="L2" s="152" t="n"/>
      <c r="M2" s="153" t="n"/>
      <c r="N2" s="151" t="n"/>
      <c r="O2" s="151" t="n"/>
      <c r="P2" s="151" t="n"/>
      <c r="Q2" s="151" t="n"/>
      <c r="R2" s="151" t="n"/>
      <c r="S2" s="151" t="n"/>
      <c r="T2" s="151" t="n"/>
      <c r="U2" s="151" t="n"/>
      <c r="V2" s="151" t="n"/>
      <c r="W2" s="151" t="n"/>
      <c r="X2" s="151" t="n"/>
      <c r="Y2" s="151" t="n"/>
      <c r="Z2" s="151" t="n"/>
      <c r="AA2" s="151" t="n"/>
      <c r="AB2" s="151" t="n"/>
      <c r="AC2" s="151" t="n"/>
      <c r="AD2" s="151" t="n"/>
      <c r="AE2" s="151" t="n"/>
      <c r="AF2" s="151" t="n"/>
      <c r="AG2" s="151" t="n"/>
      <c r="AH2" s="151" t="n"/>
      <c r="AI2" s="151" t="n"/>
      <c r="AJ2" s="151" t="n"/>
      <c r="AK2" s="151" t="n"/>
      <c r="AL2" s="151" t="n"/>
      <c r="AM2" s="151" t="n"/>
      <c r="AN2" s="151" t="n"/>
      <c r="AO2" s="151" t="n"/>
      <c r="AP2" s="151" t="n"/>
      <c r="AQ2" s="151" t="n"/>
      <c r="AR2" s="151" t="n"/>
      <c r="AS2" s="151" t="n"/>
      <c r="AT2" s="151" t="n"/>
      <c r="AU2" s="151" t="n"/>
      <c r="AV2" s="151" t="n"/>
      <c r="AW2" s="151" t="n"/>
      <c r="AX2" s="151" t="n"/>
      <c r="AY2" s="151" t="n"/>
      <c r="AZ2" s="151" t="n"/>
      <c r="BA2" s="151" t="n"/>
      <c r="BB2" s="151" t="n"/>
      <c r="BC2" s="151" t="n"/>
      <c r="BD2" s="151" t="n"/>
      <c r="BE2" s="151" t="n"/>
      <c r="BF2" s="151" t="n"/>
      <c r="BG2" s="151" t="n"/>
      <c r="BH2" s="151" t="n"/>
      <c r="BI2" s="151" t="n"/>
      <c r="BJ2" s="151" t="n"/>
      <c r="BK2" s="151" t="n"/>
      <c r="BL2" s="151" t="n"/>
      <c r="BM2" s="151" t="n"/>
      <c r="BN2" s="151" t="n"/>
      <c r="BO2" s="151" t="n"/>
    </row>
    <row r="3" ht="18.6" customFormat="1" customHeight="1" s="154" thickBot="1">
      <c r="A3" s="310" t="n"/>
      <c r="B3" s="311" t="n"/>
      <c r="C3" s="312" t="n"/>
      <c r="D3" s="148" t="n"/>
      <c r="E3" s="255" t="n"/>
      <c r="F3" s="256" t="n"/>
      <c r="G3" s="256" t="n"/>
      <c r="H3" s="256" t="n"/>
      <c r="I3" s="151" t="n"/>
      <c r="J3" s="151" t="n"/>
      <c r="K3" s="151" t="n"/>
      <c r="L3" s="152" t="n"/>
      <c r="M3" s="153" t="n"/>
      <c r="N3" s="151" t="n"/>
      <c r="O3" s="151" t="n"/>
      <c r="P3" s="151" t="n"/>
      <c r="Q3" s="151" t="n"/>
      <c r="R3" s="151" t="n"/>
      <c r="S3" s="151" t="n"/>
      <c r="T3" s="151" t="n"/>
      <c r="U3" s="151" t="n"/>
      <c r="V3" s="151" t="n"/>
      <c r="W3" s="151" t="n"/>
      <c r="X3" s="151" t="n"/>
      <c r="Y3" s="151" t="n"/>
      <c r="Z3" s="151" t="n"/>
      <c r="AA3" s="151" t="n"/>
      <c r="AB3" s="151" t="n"/>
      <c r="AC3" s="151" t="n"/>
      <c r="AD3" s="151" t="n"/>
      <c r="AE3" s="151" t="n"/>
      <c r="AF3" s="151" t="n"/>
      <c r="AG3" s="151" t="n"/>
      <c r="AH3" s="151" t="n"/>
      <c r="AI3" s="151" t="n"/>
      <c r="AJ3" s="151" t="n"/>
      <c r="AK3" s="151" t="n"/>
      <c r="AL3" s="151" t="n"/>
      <c r="AM3" s="151" t="n"/>
      <c r="AN3" s="151" t="n"/>
      <c r="AO3" s="151" t="n"/>
      <c r="AP3" s="151" t="n"/>
      <c r="AQ3" s="151" t="n"/>
      <c r="AR3" s="151" t="n"/>
      <c r="AS3" s="151" t="n"/>
      <c r="AT3" s="151" t="n"/>
      <c r="AU3" s="151" t="n"/>
      <c r="AV3" s="151" t="n"/>
      <c r="AW3" s="151" t="n"/>
      <c r="AX3" s="151" t="n"/>
      <c r="AY3" s="151" t="n"/>
      <c r="AZ3" s="151" t="n"/>
      <c r="BA3" s="151" t="n"/>
      <c r="BB3" s="151" t="n"/>
      <c r="BC3" s="151" t="n"/>
      <c r="BD3" s="151" t="n"/>
      <c r="BE3" s="151" t="n"/>
      <c r="BF3" s="151" t="n"/>
      <c r="BG3" s="151" t="n"/>
      <c r="BH3" s="151" t="n"/>
      <c r="BI3" s="151" t="n"/>
      <c r="BJ3" s="151" t="n"/>
      <c r="BK3" s="151" t="n"/>
      <c r="BL3" s="151" t="n"/>
      <c r="BM3" s="151" t="n"/>
      <c r="BN3" s="151" t="n"/>
      <c r="BO3" s="151" t="n"/>
    </row>
    <row r="4" ht="18.6" customFormat="1" customHeight="1" s="154">
      <c r="A4" s="307" t="inlineStr">
        <is>
          <t>LOCATION:</t>
        </is>
      </c>
      <c r="B4" s="308" t="n"/>
      <c r="C4" s="309" t="inlineStr">
        <is>
          <t>1134 120TH Street., Los Angeles, CA 90059</t>
        </is>
      </c>
      <c r="D4" s="148" t="n"/>
      <c r="E4" s="256" t="n"/>
      <c r="I4" s="151" t="n"/>
      <c r="J4" s="313" t="inlineStr">
        <is>
          <t>TOTAL AREA(SF)</t>
        </is>
      </c>
      <c r="K4" s="308" t="n"/>
      <c r="L4" s="314" t="n">
        <v>39915</v>
      </c>
      <c r="M4" s="153" t="n"/>
      <c r="N4" s="151" t="n"/>
      <c r="O4" s="151" t="n"/>
      <c r="P4" s="151" t="n"/>
      <c r="Q4" s="151" t="n"/>
      <c r="R4" s="151" t="n"/>
      <c r="S4" s="151" t="n"/>
      <c r="T4" s="151" t="n"/>
      <c r="U4" s="151" t="n"/>
      <c r="V4" s="151" t="n"/>
      <c r="W4" s="151" t="n"/>
      <c r="X4" s="151" t="n"/>
      <c r="Y4" s="151" t="n"/>
      <c r="Z4" s="151" t="n"/>
      <c r="AA4" s="151" t="n"/>
      <c r="AB4" s="151" t="n"/>
      <c r="AC4" s="151" t="n"/>
      <c r="AD4" s="151" t="n"/>
      <c r="AE4" s="151" t="n"/>
      <c r="AF4" s="151" t="n"/>
      <c r="AG4" s="151" t="n"/>
      <c r="AH4" s="151" t="n"/>
      <c r="AI4" s="151" t="n"/>
      <c r="AJ4" s="151" t="n"/>
      <c r="AK4" s="151" t="n"/>
      <c r="AL4" s="151" t="n"/>
      <c r="AM4" s="151" t="n"/>
      <c r="AN4" s="151" t="n"/>
      <c r="AO4" s="151" t="n"/>
      <c r="AP4" s="151" t="n"/>
      <c r="AQ4" s="151" t="n"/>
      <c r="AR4" s="151" t="n"/>
      <c r="AS4" s="151" t="n"/>
      <c r="AT4" s="151" t="n"/>
      <c r="AU4" s="151" t="n"/>
      <c r="AV4" s="151" t="n"/>
      <c r="AW4" s="151" t="n"/>
      <c r="AX4" s="151" t="n"/>
      <c r="AY4" s="151" t="n"/>
      <c r="AZ4" s="151" t="n"/>
      <c r="BA4" s="151" t="n"/>
      <c r="BB4" s="151" t="n"/>
      <c r="BC4" s="151" t="n"/>
      <c r="BD4" s="151" t="n"/>
      <c r="BE4" s="151" t="n"/>
      <c r="BF4" s="151" t="n"/>
      <c r="BG4" s="151" t="n"/>
      <c r="BH4" s="151" t="n"/>
      <c r="BI4" s="151" t="n"/>
      <c r="BJ4" s="151" t="n"/>
      <c r="BK4" s="151" t="n"/>
      <c r="BL4" s="151" t="n"/>
      <c r="BM4" s="151" t="n"/>
      <c r="BN4" s="151" t="n"/>
      <c r="BO4" s="151" t="n"/>
    </row>
    <row r="5" ht="18.6" customFormat="1" customHeight="1" s="154" thickBot="1">
      <c r="A5" s="310" t="n"/>
      <c r="B5" s="311" t="n"/>
      <c r="C5" s="312" t="n"/>
      <c r="D5" s="148" t="n"/>
      <c r="E5" s="256" t="n"/>
      <c r="F5" s="256" t="n"/>
      <c r="G5" s="256" t="n"/>
      <c r="H5" s="256" t="n"/>
      <c r="I5" s="151" t="n"/>
      <c r="J5" s="310" t="n"/>
      <c r="K5" s="311" t="n"/>
      <c r="L5" s="312" t="n"/>
      <c r="M5" s="155" t="inlineStr">
        <is>
          <t>Area May Vary</t>
        </is>
      </c>
      <c r="N5" s="151" t="n"/>
      <c r="O5" s="151" t="n"/>
      <c r="P5" s="151" t="n"/>
      <c r="Q5" s="151" t="n"/>
      <c r="R5" s="151" t="n"/>
      <c r="S5" s="151" t="n"/>
      <c r="T5" s="151" t="n"/>
      <c r="U5" s="151" t="n"/>
      <c r="V5" s="151" t="n"/>
      <c r="W5" s="151" t="n"/>
      <c r="X5" s="151" t="n"/>
      <c r="Y5" s="151" t="n"/>
      <c r="Z5" s="151" t="n"/>
      <c r="AA5" s="151" t="n"/>
      <c r="AB5" s="151" t="n"/>
      <c r="AC5" s="151" t="n"/>
      <c r="AD5" s="151" t="n"/>
      <c r="AE5" s="151" t="n"/>
      <c r="AF5" s="151" t="n"/>
      <c r="AG5" s="151" t="n"/>
      <c r="AH5" s="151" t="n"/>
      <c r="AI5" s="151" t="n"/>
      <c r="AJ5" s="151" t="n"/>
      <c r="AK5" s="151" t="n"/>
      <c r="AL5" s="151" t="n"/>
      <c r="AM5" s="151" t="n"/>
      <c r="AN5" s="151" t="n"/>
      <c r="AO5" s="151" t="n"/>
      <c r="AP5" s="151" t="n"/>
      <c r="AQ5" s="151" t="n"/>
      <c r="AR5" s="151" t="n"/>
      <c r="AS5" s="151" t="n"/>
      <c r="AT5" s="151" t="n"/>
      <c r="AU5" s="151" t="n"/>
      <c r="AV5" s="151" t="n"/>
      <c r="AW5" s="151" t="n"/>
      <c r="AX5" s="151" t="n"/>
      <c r="AY5" s="151" t="n"/>
      <c r="AZ5" s="151" t="n"/>
      <c r="BA5" s="151" t="n"/>
      <c r="BB5" s="151" t="n"/>
      <c r="BC5" s="151" t="n"/>
      <c r="BD5" s="151" t="n"/>
      <c r="BE5" s="151" t="n"/>
      <c r="BF5" s="151" t="n"/>
      <c r="BG5" s="151" t="n"/>
      <c r="BH5" s="151" t="n"/>
      <c r="BI5" s="151" t="n"/>
      <c r="BJ5" s="151" t="n"/>
      <c r="BK5" s="151" t="n"/>
      <c r="BL5" s="151" t="n"/>
      <c r="BM5" s="151" t="n"/>
      <c r="BN5" s="151" t="n"/>
      <c r="BO5" s="151" t="n"/>
    </row>
    <row r="6" customFormat="1" s="154">
      <c r="A6" s="156" t="n"/>
      <c r="B6" s="151" t="n"/>
      <c r="C6" s="152" t="n"/>
      <c r="D6" s="151" t="n"/>
      <c r="E6" s="151" t="n"/>
      <c r="F6" s="151" t="n"/>
      <c r="G6" s="151" t="n"/>
      <c r="H6" s="151" t="n"/>
      <c r="I6" s="151" t="n"/>
      <c r="J6" s="151" t="n"/>
      <c r="K6" s="151" t="n"/>
      <c r="L6" s="152" t="n"/>
      <c r="M6" s="153" t="n"/>
      <c r="N6" s="151" t="n"/>
      <c r="O6" s="151" t="n"/>
      <c r="P6" s="151" t="n"/>
      <c r="Q6" s="151" t="n"/>
      <c r="R6" s="151" t="n"/>
      <c r="S6" s="151" t="n"/>
      <c r="T6" s="151" t="n"/>
      <c r="U6" s="151" t="n"/>
      <c r="V6" s="151" t="n"/>
      <c r="W6" s="151" t="n"/>
      <c r="X6" s="151" t="n"/>
      <c r="Y6" s="151" t="n"/>
      <c r="Z6" s="151" t="n"/>
      <c r="AA6" s="151" t="n"/>
      <c r="AB6" s="151" t="n"/>
      <c r="AC6" s="151" t="n"/>
      <c r="AD6" s="151" t="n"/>
      <c r="AE6" s="151" t="n"/>
      <c r="AF6" s="151" t="n"/>
      <c r="AG6" s="151" t="n"/>
      <c r="AH6" s="151" t="n"/>
      <c r="AI6" s="151" t="n"/>
      <c r="AJ6" s="151" t="n"/>
      <c r="AK6" s="151" t="n"/>
      <c r="AL6" s="151" t="n"/>
      <c r="AM6" s="151" t="n"/>
      <c r="AN6" s="151" t="n"/>
      <c r="AO6" s="151" t="n"/>
      <c r="AP6" s="151" t="n"/>
      <c r="AQ6" s="151" t="n"/>
      <c r="AR6" s="151" t="n"/>
      <c r="AS6" s="151" t="n"/>
      <c r="AT6" s="151" t="n"/>
      <c r="AU6" s="151" t="n"/>
      <c r="AV6" s="151" t="n"/>
      <c r="AW6" s="151" t="n"/>
      <c r="AX6" s="151" t="n"/>
      <c r="AY6" s="151" t="n"/>
      <c r="AZ6" s="151" t="n"/>
      <c r="BA6" s="151" t="n"/>
      <c r="BB6" s="151" t="n"/>
      <c r="BC6" s="151" t="n"/>
      <c r="BD6" s="151" t="n"/>
      <c r="BE6" s="151" t="n"/>
      <c r="BF6" s="151" t="n"/>
      <c r="BG6" s="151" t="n"/>
      <c r="BH6" s="151" t="n"/>
      <c r="BI6" s="151" t="n"/>
      <c r="BJ6" s="151" t="n"/>
      <c r="BK6" s="151" t="n"/>
      <c r="BL6" s="151" t="n"/>
      <c r="BM6" s="151" t="n"/>
      <c r="BN6" s="151" t="n"/>
      <c r="BO6" s="151" t="n"/>
    </row>
    <row r="7" ht="30.75" customFormat="1" customHeight="1" s="147">
      <c r="A7" s="315" t="inlineStr">
        <is>
          <t>Sr #</t>
        </is>
      </c>
      <c r="B7" s="289" t="inlineStr">
        <is>
          <t>REFERENCE</t>
        </is>
      </c>
      <c r="C7" s="289" t="inlineStr">
        <is>
          <t>DESCRIPTION</t>
        </is>
      </c>
      <c r="D7" s="315" t="n"/>
      <c r="E7" s="290" t="n"/>
      <c r="F7" s="289" t="n"/>
      <c r="G7" s="316" t="n"/>
      <c r="H7" s="317" t="n"/>
      <c r="I7" s="293" t="n"/>
      <c r="J7" s="293" t="n"/>
      <c r="K7" s="294" t="inlineStr">
        <is>
          <t>TOTAL COST</t>
        </is>
      </c>
      <c r="L7" s="289" t="inlineStr">
        <is>
          <t>$COST/SF</t>
        </is>
      </c>
      <c r="M7" s="295" t="n"/>
      <c r="N7" s="157" t="n"/>
      <c r="O7" s="157" t="n"/>
      <c r="P7" s="146" t="n"/>
      <c r="Q7" s="146" t="n"/>
      <c r="R7" s="146" t="n"/>
      <c r="S7" s="146" t="n"/>
      <c r="T7" s="146" t="n"/>
      <c r="U7" s="146" t="n"/>
      <c r="V7" s="146" t="n"/>
      <c r="W7" s="146" t="n"/>
      <c r="X7" s="146" t="n"/>
      <c r="Y7" s="146" t="n"/>
      <c r="Z7" s="146" t="n"/>
      <c r="AA7" s="146" t="n"/>
      <c r="AB7" s="146" t="n"/>
      <c r="AC7" s="146" t="n"/>
      <c r="AD7" s="146" t="n"/>
      <c r="AE7" s="146" t="n"/>
      <c r="AF7" s="146" t="n"/>
      <c r="AG7" s="146" t="n"/>
      <c r="AH7" s="146" t="n"/>
      <c r="AI7" s="146" t="n"/>
      <c r="AJ7" s="146" t="n"/>
      <c r="AK7" s="146" t="n"/>
      <c r="AL7" s="146" t="n"/>
      <c r="AM7" s="146" t="n"/>
      <c r="AN7" s="146" t="n"/>
      <c r="AO7" s="146" t="n"/>
      <c r="AP7" s="146" t="n"/>
      <c r="AQ7" s="146" t="n"/>
      <c r="AR7" s="146" t="n"/>
      <c r="AS7" s="146" t="n"/>
      <c r="AT7" s="146" t="n"/>
      <c r="AU7" s="146" t="n"/>
      <c r="AV7" s="146" t="n"/>
      <c r="AW7" s="146" t="n"/>
      <c r="AX7" s="146" t="n"/>
      <c r="AY7" s="146" t="n"/>
      <c r="AZ7" s="146" t="n"/>
      <c r="BA7" s="146" t="n"/>
      <c r="BB7" s="146" t="n"/>
      <c r="BC7" s="146" t="n"/>
      <c r="BD7" s="146" t="n"/>
      <c r="BE7" s="146" t="n"/>
      <c r="BF7" s="146" t="n"/>
      <c r="BG7" s="146" t="n"/>
      <c r="BH7" s="146" t="n"/>
      <c r="BI7" s="146" t="n"/>
      <c r="BJ7" s="146" t="n"/>
      <c r="BK7" s="146" t="n"/>
      <c r="BL7" s="146" t="n"/>
      <c r="BM7" s="146" t="n"/>
      <c r="BN7" s="146" t="n"/>
      <c r="BO7" s="146" t="n"/>
    </row>
    <row r="8" ht="15.75" customFormat="1" customHeight="1" s="147">
      <c r="A8" s="151" t="n"/>
      <c r="B8" s="151" t="n"/>
      <c r="C8" s="152" t="n"/>
      <c r="D8" s="318" t="n"/>
      <c r="E8" s="159" t="n"/>
      <c r="F8" s="160" t="n"/>
      <c r="G8" s="319" t="n"/>
      <c r="H8" s="320" t="n"/>
      <c r="I8" s="160" t="n"/>
      <c r="J8" s="160" t="n"/>
      <c r="K8" s="160" t="n"/>
      <c r="L8" s="152" t="n"/>
      <c r="M8" s="151" t="n"/>
      <c r="N8" s="157" t="n"/>
      <c r="O8" s="157" t="n"/>
      <c r="P8" s="157" t="n"/>
      <c r="Q8" s="157" t="n"/>
      <c r="R8" s="157" t="n"/>
      <c r="S8" s="157" t="n"/>
      <c r="T8" s="157" t="n"/>
      <c r="U8" s="157" t="n"/>
      <c r="V8" s="157" t="n"/>
      <c r="W8" s="157" t="n"/>
      <c r="X8" s="157" t="n"/>
      <c r="Y8" s="157" t="n"/>
      <c r="Z8" s="157" t="n"/>
      <c r="AA8" s="157" t="n"/>
      <c r="AB8" s="157" t="n"/>
      <c r="AC8" s="157" t="n"/>
      <c r="AD8" s="157" t="n"/>
      <c r="AE8" s="157" t="n"/>
      <c r="AF8" s="157" t="n"/>
      <c r="AG8" s="157" t="n"/>
      <c r="AH8" s="157" t="n"/>
      <c r="AI8" s="157" t="n"/>
      <c r="AJ8" s="157" t="n"/>
      <c r="AK8" s="157" t="n"/>
      <c r="AL8" s="157" t="n"/>
      <c r="AM8" s="157" t="n"/>
      <c r="AN8" s="157" t="n"/>
      <c r="AO8" s="157" t="n"/>
      <c r="AP8" s="157" t="n"/>
      <c r="AQ8" s="157" t="n"/>
      <c r="AR8" s="157" t="n"/>
      <c r="AS8" s="157" t="n"/>
      <c r="AT8" s="157" t="n"/>
      <c r="AU8" s="157" t="n"/>
      <c r="AV8" s="157" t="n"/>
      <c r="AW8" s="157" t="n"/>
      <c r="AX8" s="157" t="n"/>
      <c r="AY8" s="157" t="n"/>
      <c r="AZ8" s="157" t="n"/>
      <c r="BA8" s="157" t="n"/>
      <c r="BB8" s="157" t="n"/>
      <c r="BC8" s="157" t="n"/>
      <c r="BD8" s="157" t="n"/>
      <c r="BE8" s="157" t="n"/>
      <c r="BF8" s="157" t="n"/>
      <c r="BG8" s="157" t="n"/>
      <c r="BH8" s="157" t="n"/>
      <c r="BI8" s="157" t="n"/>
      <c r="BJ8" s="157" t="n"/>
      <c r="BK8" s="157" t="n"/>
      <c r="BL8" s="157" t="n"/>
      <c r="BM8" s="157" t="n"/>
      <c r="BN8" s="157" t="n"/>
      <c r="BO8" s="157" t="n"/>
      <c r="BP8" s="163" t="n"/>
      <c r="BQ8" s="163" t="n"/>
      <c r="BR8" s="163" t="n"/>
      <c r="BS8" s="163" t="n"/>
      <c r="BT8" s="163" t="n"/>
      <c r="BU8" s="163" t="n"/>
      <c r="BV8" s="163" t="n"/>
      <c r="BW8" s="163" t="n"/>
      <c r="BX8" s="163" t="n"/>
      <c r="BY8" s="163" t="n"/>
      <c r="BZ8" s="163" t="n"/>
      <c r="CA8" s="163" t="n"/>
      <c r="CB8" s="163" t="n"/>
      <c r="CC8" s="163" t="n"/>
      <c r="CD8" s="163" t="n"/>
      <c r="CE8" s="163" t="n"/>
    </row>
    <row r="9" ht="20.25" customFormat="1" customHeight="1" s="147">
      <c r="A9" s="296" t="inlineStr">
        <is>
          <t>DIVISION WISE SUMMARY</t>
        </is>
      </c>
      <c r="B9" s="306" t="n"/>
      <c r="C9" s="306" t="n"/>
      <c r="D9" s="306" t="n"/>
      <c r="E9" s="306" t="n"/>
      <c r="F9" s="306" t="n"/>
      <c r="G9" s="306" t="n"/>
      <c r="H9" s="306" t="n"/>
      <c r="I9" s="306" t="n"/>
      <c r="J9" s="306" t="n"/>
      <c r="K9" s="306" t="n"/>
      <c r="L9" s="306" t="n"/>
      <c r="M9" s="321">
        <f>SUM(K10:K36)</f>
        <v/>
      </c>
      <c r="N9" s="157" t="n"/>
      <c r="O9" s="157" t="n"/>
      <c r="P9" s="146" t="n"/>
      <c r="Q9" s="146" t="n"/>
      <c r="R9" s="146" t="n"/>
      <c r="S9" s="146" t="n"/>
      <c r="T9" s="146" t="n"/>
      <c r="U9" s="146" t="n"/>
      <c r="V9" s="146" t="n"/>
      <c r="W9" s="146" t="n"/>
      <c r="X9" s="146" t="n"/>
      <c r="Y9" s="146" t="n"/>
      <c r="Z9" s="146" t="n"/>
      <c r="AA9" s="146" t="n"/>
      <c r="AB9" s="146" t="n"/>
      <c r="AC9" s="146" t="n"/>
      <c r="AD9" s="146" t="n"/>
      <c r="AE9" s="146" t="n"/>
      <c r="AF9" s="146" t="n"/>
      <c r="AG9" s="146" t="n"/>
      <c r="AH9" s="146" t="n"/>
      <c r="AI9" s="146" t="n"/>
      <c r="AJ9" s="146" t="n"/>
      <c r="AK9" s="146" t="n"/>
      <c r="AL9" s="146" t="n"/>
      <c r="AM9" s="146" t="n"/>
      <c r="AN9" s="146" t="n"/>
      <c r="AO9" s="146" t="n"/>
      <c r="AP9" s="146" t="n"/>
      <c r="AQ9" s="146" t="n"/>
      <c r="AR9" s="146" t="n"/>
      <c r="AS9" s="146" t="n"/>
      <c r="AT9" s="146" t="n"/>
      <c r="AU9" s="146" t="n"/>
      <c r="AV9" s="146" t="n"/>
      <c r="AW9" s="146" t="n"/>
      <c r="AX9" s="146" t="n"/>
      <c r="AY9" s="146" t="n"/>
      <c r="AZ9" s="146" t="n"/>
      <c r="BA9" s="146" t="n"/>
      <c r="BB9" s="146" t="n"/>
      <c r="BC9" s="146" t="n"/>
      <c r="BD9" s="146" t="n"/>
      <c r="BE9" s="146" t="n"/>
      <c r="BF9" s="146" t="n"/>
      <c r="BG9" s="146" t="n"/>
      <c r="BH9" s="146" t="n"/>
      <c r="BI9" s="146" t="n"/>
      <c r="BJ9" s="146" t="n"/>
      <c r="BK9" s="146" t="n"/>
      <c r="BL9" s="146" t="n"/>
      <c r="BM9" s="146" t="n"/>
      <c r="BN9" s="146" t="n"/>
      <c r="BO9" s="146" t="n"/>
    </row>
    <row r="10" ht="15.75" customFormat="1" customHeight="1" s="147">
      <c r="A10" s="164" t="n"/>
      <c r="B10" s="165" t="n"/>
      <c r="C10" s="152" t="n"/>
      <c r="D10" s="322" t="n"/>
      <c r="E10" s="322" t="n"/>
      <c r="F10" s="167" t="n"/>
      <c r="G10" s="323" t="n"/>
      <c r="H10" s="324" t="n"/>
      <c r="I10" s="325" t="n"/>
      <c r="J10" s="326" t="n"/>
      <c r="K10" s="327" t="n"/>
      <c r="L10" s="328" t="n"/>
      <c r="M10" s="153" t="n"/>
      <c r="N10" s="157" t="n"/>
      <c r="O10" s="157" t="n"/>
      <c r="P10" s="157" t="n"/>
      <c r="Q10" s="157" t="n"/>
      <c r="R10" s="157" t="n"/>
      <c r="S10" s="157" t="n"/>
      <c r="T10" s="157" t="n"/>
      <c r="U10" s="157" t="n"/>
      <c r="V10" s="157" t="n"/>
      <c r="W10" s="157" t="n"/>
      <c r="X10" s="157" t="n"/>
      <c r="Y10" s="157" t="n"/>
      <c r="Z10" s="157" t="n"/>
      <c r="AA10" s="157" t="n"/>
      <c r="AB10" s="157" t="n"/>
      <c r="AC10" s="157" t="n"/>
      <c r="AD10" s="157" t="n"/>
      <c r="AE10" s="157" t="n"/>
      <c r="AF10" s="157" t="n"/>
      <c r="AG10" s="157" t="n"/>
      <c r="AH10" s="157" t="n"/>
      <c r="AI10" s="157" t="n"/>
      <c r="AJ10" s="157" t="n"/>
      <c r="AK10" s="157" t="n"/>
      <c r="AL10" s="157" t="n"/>
      <c r="AM10" s="157" t="n"/>
      <c r="AN10" s="157" t="n"/>
      <c r="AO10" s="157" t="n"/>
      <c r="AP10" s="157" t="n"/>
      <c r="AQ10" s="157" t="n"/>
      <c r="AR10" s="157" t="n"/>
      <c r="AS10" s="157" t="n"/>
      <c r="AT10" s="157" t="n"/>
      <c r="AU10" s="157" t="n"/>
      <c r="AV10" s="157" t="n"/>
      <c r="AW10" s="157" t="n"/>
      <c r="AX10" s="157" t="n"/>
      <c r="AY10" s="157" t="n"/>
      <c r="AZ10" s="157" t="n"/>
      <c r="BA10" s="157" t="n"/>
      <c r="BB10" s="157" t="n"/>
      <c r="BC10" s="157" t="n"/>
      <c r="BD10" s="157" t="n"/>
      <c r="BE10" s="157" t="n"/>
      <c r="BF10" s="157" t="n"/>
      <c r="BG10" s="157" t="n"/>
      <c r="BH10" s="157" t="n"/>
      <c r="BI10" s="157" t="n"/>
      <c r="BJ10" s="157" t="n"/>
      <c r="BK10" s="157" t="n"/>
      <c r="BL10" s="157" t="n"/>
      <c r="BM10" s="157" t="n"/>
      <c r="BN10" s="157" t="n"/>
      <c r="BO10" s="157" t="n"/>
      <c r="BP10" s="163" t="n"/>
      <c r="BQ10" s="163" t="n"/>
      <c r="BR10" s="163" t="n"/>
      <c r="BS10" s="163" t="n"/>
      <c r="BT10" s="163" t="n"/>
      <c r="BU10" s="163" t="n"/>
      <c r="BV10" s="163" t="n"/>
      <c r="BW10" s="163" t="n"/>
      <c r="BX10" s="163" t="n"/>
      <c r="BY10" s="163" t="n"/>
      <c r="BZ10" s="163" t="n"/>
      <c r="CA10" s="163" t="n"/>
      <c r="CB10" s="163" t="n"/>
      <c r="CC10" s="163" t="n"/>
      <c r="CD10" s="163" t="n"/>
      <c r="CE10" s="163" t="n"/>
    </row>
    <row r="11" ht="15.75" customFormat="1" customHeight="1" s="147">
      <c r="A11" s="164">
        <f>IF(F11&lt;&gt;"",1+MAX($A$2:A10),"")</f>
        <v/>
      </c>
      <c r="B11" s="174" t="n"/>
      <c r="C11" s="299" t="inlineStr">
        <is>
          <t>CSI DIVISIONS</t>
        </is>
      </c>
      <c r="D11" s="322" t="n"/>
      <c r="E11" s="322" t="n"/>
      <c r="F11" s="167" t="n"/>
      <c r="G11" s="323" t="n"/>
      <c r="H11" s="324" t="n"/>
      <c r="I11" s="325" t="n"/>
      <c r="J11" s="326" t="n"/>
      <c r="K11" s="327" t="n"/>
      <c r="L11" s="328" t="n"/>
      <c r="M11" s="153" t="n"/>
      <c r="N11" s="157" t="n"/>
      <c r="O11" s="157" t="n"/>
      <c r="P11" s="157" t="n"/>
      <c r="Q11" s="157" t="n"/>
      <c r="R11" s="157" t="n"/>
      <c r="S11" s="157" t="n"/>
      <c r="T11" s="157" t="n"/>
      <c r="U11" s="157" t="n"/>
      <c r="V11" s="157" t="n"/>
      <c r="W11" s="157" t="n"/>
      <c r="X11" s="157" t="n"/>
      <c r="Y11" s="157" t="n"/>
      <c r="Z11" s="157" t="n"/>
      <c r="AA11" s="157" t="n"/>
      <c r="AB11" s="157" t="n"/>
      <c r="AC11" s="157" t="n"/>
      <c r="AD11" s="157" t="n"/>
      <c r="AE11" s="157" t="n"/>
      <c r="AF11" s="157" t="n"/>
      <c r="AG11" s="157" t="n"/>
      <c r="AH11" s="157" t="n"/>
      <c r="AI11" s="157" t="n"/>
      <c r="AJ11" s="157" t="n"/>
      <c r="AK11" s="157" t="n"/>
      <c r="AL11" s="157" t="n"/>
      <c r="AM11" s="157" t="n"/>
      <c r="AN11" s="157" t="n"/>
      <c r="AO11" s="157" t="n"/>
      <c r="AP11" s="157" t="n"/>
      <c r="AQ11" s="157" t="n"/>
      <c r="AR11" s="157" t="n"/>
      <c r="AS11" s="157" t="n"/>
      <c r="AT11" s="157" t="n"/>
      <c r="AU11" s="157" t="n"/>
      <c r="AV11" s="157" t="n"/>
      <c r="AW11" s="157" t="n"/>
      <c r="AX11" s="157" t="n"/>
      <c r="AY11" s="157" t="n"/>
      <c r="AZ11" s="157" t="n"/>
      <c r="BA11" s="157" t="n"/>
      <c r="BB11" s="157" t="n"/>
      <c r="BC11" s="157" t="n"/>
      <c r="BD11" s="157" t="n"/>
      <c r="BE11" s="157" t="n"/>
      <c r="BF11" s="157" t="n"/>
      <c r="BG11" s="157" t="n"/>
      <c r="BH11" s="157" t="n"/>
      <c r="BI11" s="157" t="n"/>
      <c r="BJ11" s="157" t="n"/>
      <c r="BK11" s="157" t="n"/>
      <c r="BL11" s="157" t="n"/>
      <c r="BM11" s="157" t="n"/>
      <c r="BN11" s="157" t="n"/>
      <c r="BO11" s="157" t="n"/>
      <c r="BP11" s="163" t="n"/>
      <c r="BQ11" s="163" t="n"/>
      <c r="BR11" s="163" t="n"/>
      <c r="BS11" s="163" t="n"/>
      <c r="BT11" s="163" t="n"/>
      <c r="BU11" s="163" t="n"/>
      <c r="BV11" s="163" t="n"/>
      <c r="BW11" s="163" t="n"/>
      <c r="BX11" s="163" t="n"/>
      <c r="BY11" s="163" t="n"/>
      <c r="BZ11" s="163" t="n"/>
      <c r="CA11" s="163" t="n"/>
      <c r="CB11" s="163" t="n"/>
      <c r="CC11" s="163" t="n"/>
      <c r="CD11" s="163" t="n"/>
      <c r="CE11" s="163" t="n"/>
    </row>
    <row r="12" ht="24.75" customFormat="1" customHeight="1" s="163">
      <c r="A12" s="164">
        <f>IF(F12&lt;&gt;"",1+MAX($A$2:A11),"")</f>
        <v/>
      </c>
      <c r="B12" s="174" t="n"/>
      <c r="C12" s="175" t="inlineStr">
        <is>
          <t>01-General Conditions</t>
        </is>
      </c>
      <c r="D12" s="329" t="n"/>
      <c r="E12" s="329" t="n"/>
      <c r="F12" s="177" t="n"/>
      <c r="G12" s="323" t="n"/>
      <c r="H12" s="324" t="n"/>
      <c r="I12" s="325" t="n"/>
      <c r="J12" s="326" t="n"/>
      <c r="K12" s="330">
        <f>ESTIMATE!N7</f>
        <v/>
      </c>
      <c r="L12" s="331">
        <f>K12/L4</f>
        <v/>
      </c>
      <c r="M12" s="153" t="n"/>
      <c r="N12" s="157" t="n"/>
      <c r="O12" s="157" t="n"/>
      <c r="P12" s="157" t="n"/>
      <c r="Q12" s="157" t="n"/>
      <c r="R12" s="157" t="n"/>
      <c r="S12" s="157" t="n"/>
      <c r="T12" s="157" t="n"/>
      <c r="U12" s="157" t="n"/>
      <c r="V12" s="157" t="n"/>
      <c r="W12" s="157" t="n"/>
      <c r="X12" s="157" t="n"/>
      <c r="Y12" s="157" t="n"/>
      <c r="Z12" s="157" t="n"/>
      <c r="AA12" s="157" t="n"/>
      <c r="AB12" s="157" t="n"/>
      <c r="AC12" s="157" t="n"/>
      <c r="AD12" s="157" t="n"/>
      <c r="AE12" s="157" t="n"/>
      <c r="AF12" s="157" t="n"/>
      <c r="AG12" s="157" t="n"/>
      <c r="AH12" s="157" t="n"/>
      <c r="AI12" s="157" t="n"/>
      <c r="AJ12" s="157" t="n"/>
      <c r="AK12" s="157" t="n"/>
      <c r="AL12" s="157" t="n"/>
      <c r="AM12" s="157" t="n"/>
      <c r="AN12" s="157" t="n"/>
      <c r="AO12" s="157" t="n"/>
      <c r="AP12" s="157" t="n"/>
      <c r="AQ12" s="157" t="n"/>
      <c r="AR12" s="157" t="n"/>
      <c r="AS12" s="157" t="n"/>
      <c r="AT12" s="157" t="n"/>
      <c r="AU12" s="157" t="n"/>
      <c r="AV12" s="157" t="n"/>
      <c r="AW12" s="157" t="n"/>
      <c r="AX12" s="157" t="n"/>
      <c r="AY12" s="157" t="n"/>
      <c r="AZ12" s="157" t="n"/>
      <c r="BA12" s="157" t="n"/>
      <c r="BB12" s="157" t="n"/>
      <c r="BC12" s="157" t="n"/>
      <c r="BD12" s="157" t="n"/>
      <c r="BE12" s="157" t="n"/>
      <c r="BF12" s="157" t="n"/>
      <c r="BG12" s="157" t="n"/>
      <c r="BH12" s="157" t="n"/>
      <c r="BI12" s="157" t="n"/>
      <c r="BJ12" s="157" t="n"/>
      <c r="BK12" s="157" t="n"/>
      <c r="BL12" s="157" t="n"/>
      <c r="BM12" s="157" t="n"/>
      <c r="BN12" s="157" t="n"/>
      <c r="BO12" s="157" t="n"/>
      <c r="BP12" s="157" t="n"/>
      <c r="BQ12" s="157" t="n"/>
      <c r="BR12" s="157" t="n"/>
      <c r="BS12" s="157" t="n"/>
      <c r="BT12" s="157" t="n"/>
      <c r="BU12" s="157" t="n"/>
      <c r="BV12" s="157" t="n"/>
    </row>
    <row r="13" ht="24.75" customFormat="1" customHeight="1" s="163">
      <c r="A13" s="164">
        <f>IF(F13&lt;&gt;"",1+MAX($A$2:A12),"")</f>
        <v/>
      </c>
      <c r="B13" s="174" t="n"/>
      <c r="C13" s="175" t="inlineStr">
        <is>
          <t>02-Demolition Of Existing Items</t>
        </is>
      </c>
      <c r="D13" s="329" t="n"/>
      <c r="E13" s="329" t="n"/>
      <c r="F13" s="177" t="n"/>
      <c r="G13" s="323" t="n"/>
      <c r="H13" s="324" t="n"/>
      <c r="I13" s="332" t="n"/>
      <c r="J13" s="326" t="n"/>
      <c r="K13" s="330">
        <f>ESTIMATE!N19</f>
        <v/>
      </c>
      <c r="L13" s="331">
        <f>K13/L4</f>
        <v/>
      </c>
      <c r="M13" s="153" t="n"/>
      <c r="N13" s="157" t="n"/>
      <c r="O13" s="157" t="n"/>
      <c r="P13" s="157" t="n"/>
      <c r="Q13" s="157" t="n"/>
      <c r="R13" s="157" t="n"/>
      <c r="S13" s="157" t="n"/>
      <c r="T13" s="157" t="n"/>
      <c r="U13" s="157" t="n"/>
      <c r="V13" s="157" t="n"/>
      <c r="W13" s="157" t="n"/>
      <c r="X13" s="157" t="n"/>
      <c r="Y13" s="157" t="n"/>
      <c r="Z13" s="157" t="n"/>
      <c r="AA13" s="157" t="n"/>
      <c r="AB13" s="157" t="n"/>
      <c r="AC13" s="157" t="n"/>
      <c r="AD13" s="157" t="n"/>
      <c r="AE13" s="157" t="n"/>
      <c r="AF13" s="157" t="n"/>
      <c r="AG13" s="157" t="n"/>
      <c r="AH13" s="157" t="n"/>
      <c r="AI13" s="157" t="n"/>
      <c r="AJ13" s="157" t="n"/>
      <c r="AK13" s="157" t="n"/>
      <c r="AL13" s="157" t="n"/>
      <c r="AM13" s="157" t="n"/>
      <c r="AN13" s="157" t="n"/>
      <c r="AO13" s="157" t="n"/>
      <c r="AP13" s="157" t="n"/>
      <c r="AQ13" s="157" t="n"/>
      <c r="AR13" s="157" t="n"/>
      <c r="AS13" s="157" t="n"/>
      <c r="AT13" s="157" t="n"/>
      <c r="AU13" s="157" t="n"/>
      <c r="AV13" s="157" t="n"/>
      <c r="AW13" s="157" t="n"/>
      <c r="AX13" s="157" t="n"/>
      <c r="AY13" s="157" t="n"/>
      <c r="AZ13" s="157" t="n"/>
      <c r="BA13" s="157" t="n"/>
      <c r="BB13" s="157" t="n"/>
      <c r="BC13" s="157" t="n"/>
      <c r="BD13" s="157" t="n"/>
      <c r="BE13" s="157" t="n"/>
      <c r="BF13" s="157" t="n"/>
      <c r="BG13" s="157" t="n"/>
      <c r="BH13" s="157" t="n"/>
      <c r="BI13" s="157" t="n"/>
      <c r="BJ13" s="157" t="n"/>
      <c r="BK13" s="157" t="n"/>
      <c r="BL13" s="157" t="n"/>
      <c r="BM13" s="157" t="n"/>
      <c r="BN13" s="157" t="n"/>
      <c r="BO13" s="157" t="n"/>
      <c r="BP13" s="157" t="n"/>
      <c r="BQ13" s="157" t="n"/>
      <c r="BR13" s="157" t="n"/>
      <c r="BS13" s="157" t="n"/>
      <c r="BT13" s="157" t="n"/>
      <c r="BU13" s="157" t="n"/>
      <c r="BV13" s="157" t="n"/>
    </row>
    <row r="14" ht="24.75" customFormat="1" customHeight="1" s="163">
      <c r="A14" s="164">
        <f>IF(F14&lt;&gt;"",1+MAX($A$2:A13),"")</f>
        <v/>
      </c>
      <c r="B14" s="174" t="n"/>
      <c r="C14" s="175" t="inlineStr">
        <is>
          <t>03-Concrete</t>
        </is>
      </c>
      <c r="D14" s="329" t="n"/>
      <c r="E14" s="329" t="n"/>
      <c r="F14" s="177" t="n"/>
      <c r="G14" s="323" t="n"/>
      <c r="H14" s="324" t="n"/>
      <c r="I14" s="325" t="n"/>
      <c r="J14" s="326" t="n"/>
      <c r="K14" s="330">
        <f>ESTIMATE!N25</f>
        <v/>
      </c>
      <c r="L14" s="331">
        <f>K14/L4</f>
        <v/>
      </c>
      <c r="M14" s="153" t="n"/>
      <c r="N14" s="157" t="n"/>
      <c r="O14" s="157" t="n"/>
      <c r="P14" s="157" t="n"/>
      <c r="Q14" s="157" t="n"/>
      <c r="R14" s="157" t="n"/>
      <c r="S14" s="157" t="n"/>
      <c r="T14" s="157" t="n"/>
      <c r="U14" s="157" t="n"/>
      <c r="V14" s="157" t="n"/>
      <c r="W14" s="157" t="n"/>
      <c r="X14" s="157" t="n"/>
      <c r="Y14" s="157" t="n"/>
      <c r="Z14" s="157" t="n"/>
      <c r="AA14" s="157" t="n"/>
      <c r="AB14" s="157" t="n"/>
      <c r="AC14" s="157" t="n"/>
      <c r="AD14" s="157" t="n"/>
      <c r="AE14" s="157" t="n"/>
      <c r="AF14" s="157" t="n"/>
      <c r="AG14" s="157" t="n"/>
      <c r="AH14" s="157" t="n"/>
      <c r="AI14" s="157" t="n"/>
      <c r="AJ14" s="157" t="n"/>
      <c r="AK14" s="157" t="n"/>
      <c r="AL14" s="157" t="n"/>
      <c r="AM14" s="157" t="n"/>
      <c r="AN14" s="157" t="n"/>
      <c r="AO14" s="157" t="n"/>
      <c r="AP14" s="157" t="n"/>
      <c r="AQ14" s="157" t="n"/>
      <c r="AR14" s="157" t="n"/>
      <c r="AS14" s="157" t="n"/>
      <c r="AT14" s="157" t="n"/>
      <c r="AU14" s="157" t="n"/>
      <c r="AV14" s="157" t="n"/>
      <c r="AW14" s="157" t="n"/>
      <c r="AX14" s="157" t="n"/>
      <c r="AY14" s="157" t="n"/>
      <c r="AZ14" s="157" t="n"/>
      <c r="BA14" s="157" t="n"/>
      <c r="BB14" s="157" t="n"/>
      <c r="BC14" s="157" t="n"/>
      <c r="BD14" s="157" t="n"/>
      <c r="BE14" s="157" t="n"/>
      <c r="BF14" s="157" t="n"/>
      <c r="BG14" s="157" t="n"/>
      <c r="BH14" s="157" t="n"/>
      <c r="BI14" s="157" t="n"/>
      <c r="BJ14" s="157" t="n"/>
      <c r="BK14" s="157" t="n"/>
      <c r="BL14" s="157" t="n"/>
      <c r="BM14" s="157" t="n"/>
      <c r="BN14" s="157" t="n"/>
      <c r="BO14" s="157" t="n"/>
      <c r="BP14" s="157" t="n"/>
      <c r="BQ14" s="157" t="n"/>
      <c r="BR14" s="157" t="n"/>
      <c r="BS14" s="157" t="n"/>
      <c r="BT14" s="157" t="n"/>
      <c r="BU14" s="157" t="n"/>
      <c r="BV14" s="157" t="n"/>
    </row>
    <row r="15" ht="24.75" customFormat="1" customHeight="1" s="163">
      <c r="A15" s="164">
        <f>IF(F15&lt;&gt;"",1+MAX($A$2:A14),"")</f>
        <v/>
      </c>
      <c r="B15" s="174" t="n"/>
      <c r="C15" s="175" t="inlineStr">
        <is>
          <t>04-Masonry</t>
        </is>
      </c>
      <c r="D15" s="329" t="n"/>
      <c r="E15" s="329" t="n"/>
      <c r="F15" s="177" t="n"/>
      <c r="G15" s="323" t="n"/>
      <c r="H15" s="324" t="n"/>
      <c r="I15" s="332" t="n"/>
      <c r="J15" s="326" t="n"/>
      <c r="K15" s="330">
        <f>ESTIMATE!N38</f>
        <v/>
      </c>
      <c r="L15" s="331">
        <f>K15/L4</f>
        <v/>
      </c>
      <c r="M15" s="153" t="n"/>
      <c r="N15" s="157" t="n"/>
      <c r="O15" s="157" t="n"/>
      <c r="P15" s="157" t="n"/>
      <c r="Q15" s="157" t="n"/>
      <c r="R15" s="157" t="n"/>
      <c r="S15" s="157" t="n"/>
      <c r="T15" s="157" t="n"/>
      <c r="U15" s="157" t="n"/>
      <c r="V15" s="157" t="n"/>
      <c r="W15" s="157" t="n"/>
      <c r="X15" s="157" t="n"/>
      <c r="Y15" s="157" t="n"/>
      <c r="Z15" s="157" t="n"/>
      <c r="AA15" s="157" t="n"/>
      <c r="AB15" s="157" t="n"/>
      <c r="AC15" s="157" t="n"/>
      <c r="AD15" s="157" t="n"/>
      <c r="AE15" s="157" t="n"/>
      <c r="AF15" s="157" t="n"/>
      <c r="AG15" s="157" t="n"/>
      <c r="AH15" s="157" t="n"/>
      <c r="AI15" s="157" t="n"/>
      <c r="AJ15" s="157" t="n"/>
      <c r="AK15" s="157" t="n"/>
      <c r="AL15" s="157" t="n"/>
      <c r="AM15" s="157" t="n"/>
      <c r="AN15" s="157" t="n"/>
      <c r="AO15" s="157" t="n"/>
      <c r="AP15" s="157" t="n"/>
      <c r="AQ15" s="157" t="n"/>
      <c r="AR15" s="157" t="n"/>
      <c r="AS15" s="157" t="n"/>
      <c r="AT15" s="157" t="n"/>
      <c r="AU15" s="157" t="n"/>
      <c r="AV15" s="157" t="n"/>
      <c r="AW15" s="157" t="n"/>
      <c r="AX15" s="157" t="n"/>
      <c r="AY15" s="157" t="n"/>
      <c r="AZ15" s="157" t="n"/>
      <c r="BA15" s="157" t="n"/>
      <c r="BB15" s="157" t="n"/>
      <c r="BC15" s="157" t="n"/>
      <c r="BD15" s="157" t="n"/>
      <c r="BE15" s="157" t="n"/>
      <c r="BF15" s="157" t="n"/>
      <c r="BG15" s="157" t="n"/>
      <c r="BH15" s="157" t="n"/>
      <c r="BI15" s="157" t="n"/>
      <c r="BJ15" s="157" t="n"/>
      <c r="BK15" s="157" t="n"/>
      <c r="BL15" s="157" t="n"/>
      <c r="BM15" s="157" t="n"/>
      <c r="BN15" s="157" t="n"/>
      <c r="BO15" s="157" t="n"/>
      <c r="BP15" s="157" t="n"/>
      <c r="BQ15" s="157" t="n"/>
      <c r="BR15" s="157" t="n"/>
      <c r="BS15" s="157" t="n"/>
      <c r="BT15" s="157" t="n"/>
      <c r="BU15" s="157" t="n"/>
      <c r="BV15" s="157" t="n"/>
    </row>
    <row r="16" ht="24.75" customFormat="1" customHeight="1" s="163">
      <c r="A16" s="164">
        <f>IF(F16&lt;&gt;"",1+MAX($A$2:A15),"")</f>
        <v/>
      </c>
      <c r="B16" s="174" t="n"/>
      <c r="C16" s="175" t="inlineStr">
        <is>
          <t>05-Metals</t>
        </is>
      </c>
      <c r="D16" s="329" t="n"/>
      <c r="E16" s="329" t="n"/>
      <c r="F16" s="177" t="n"/>
      <c r="G16" s="323" t="n"/>
      <c r="H16" s="324" t="n"/>
      <c r="I16" s="325" t="n"/>
      <c r="J16" s="326" t="n"/>
      <c r="K16" s="330">
        <f>ESTIMATE!N43</f>
        <v/>
      </c>
      <c r="L16" s="333">
        <f>K16/L4</f>
        <v/>
      </c>
      <c r="M16" s="153" t="n"/>
      <c r="N16" s="157" t="n"/>
      <c r="O16" s="157" t="n"/>
      <c r="P16" s="157" t="n"/>
      <c r="Q16" s="157" t="n"/>
      <c r="R16" s="157" t="n"/>
      <c r="S16" s="157" t="n"/>
      <c r="T16" s="157" t="n"/>
      <c r="U16" s="157" t="n"/>
      <c r="V16" s="157" t="n"/>
      <c r="W16" s="157" t="n"/>
      <c r="X16" s="157" t="n"/>
      <c r="Y16" s="157" t="n"/>
      <c r="Z16" s="157" t="n"/>
      <c r="AA16" s="157" t="n"/>
      <c r="AB16" s="157" t="n"/>
      <c r="AC16" s="157" t="n"/>
      <c r="AD16" s="157" t="n"/>
      <c r="AE16" s="157" t="n"/>
      <c r="AF16" s="157" t="n"/>
      <c r="AG16" s="157" t="n"/>
      <c r="AH16" s="157" t="n"/>
      <c r="AI16" s="157" t="n"/>
      <c r="AJ16" s="157" t="n"/>
      <c r="AK16" s="157" t="n"/>
      <c r="AL16" s="157" t="n"/>
      <c r="AM16" s="157" t="n"/>
      <c r="AN16" s="157" t="n"/>
      <c r="AO16" s="157" t="n"/>
      <c r="AP16" s="157" t="n"/>
      <c r="AQ16" s="157" t="n"/>
      <c r="AR16" s="157" t="n"/>
      <c r="AS16" s="157" t="n"/>
      <c r="AT16" s="157" t="n"/>
      <c r="AU16" s="157" t="n"/>
      <c r="AV16" s="157" t="n"/>
      <c r="AW16" s="157" t="n"/>
      <c r="AX16" s="157" t="n"/>
      <c r="AY16" s="157" t="n"/>
      <c r="AZ16" s="157" t="n"/>
      <c r="BA16" s="157" t="n"/>
      <c r="BB16" s="157" t="n"/>
      <c r="BC16" s="157" t="n"/>
      <c r="BD16" s="157" t="n"/>
      <c r="BE16" s="157" t="n"/>
      <c r="BF16" s="157" t="n"/>
      <c r="BG16" s="157" t="n"/>
      <c r="BH16" s="157" t="n"/>
      <c r="BI16" s="157" t="n"/>
      <c r="BJ16" s="157" t="n"/>
      <c r="BK16" s="157" t="n"/>
      <c r="BL16" s="157" t="n"/>
      <c r="BM16" s="157" t="n"/>
      <c r="BN16" s="157" t="n"/>
      <c r="BO16" s="157" t="n"/>
      <c r="BP16" s="157" t="n"/>
      <c r="BQ16" s="157" t="n"/>
      <c r="BR16" s="157" t="n"/>
      <c r="BS16" s="157" t="n"/>
      <c r="BT16" s="157" t="n"/>
      <c r="BU16" s="157" t="n"/>
      <c r="BV16" s="157" t="n"/>
    </row>
    <row r="17" ht="24.75" customFormat="1" customHeight="1" s="163">
      <c r="A17" s="164">
        <f>IF(F17&lt;&gt;"",1+MAX($A$2:A16),"")</f>
        <v/>
      </c>
      <c r="B17" s="174" t="n"/>
      <c r="C17" s="175" t="inlineStr">
        <is>
          <t>06-Wood, Plastics &amp; Composites</t>
        </is>
      </c>
      <c r="D17" s="329" t="n"/>
      <c r="E17" s="329" t="n"/>
      <c r="F17" s="177" t="n"/>
      <c r="G17" s="323" t="n"/>
      <c r="H17" s="324" t="n"/>
      <c r="I17" s="325" t="n"/>
      <c r="J17" s="326" t="n"/>
      <c r="K17" s="330">
        <f>ESTIMATE!N65</f>
        <v/>
      </c>
      <c r="L17" s="331">
        <f>K17/L4</f>
        <v/>
      </c>
      <c r="M17" s="153" t="n"/>
      <c r="N17" s="157" t="n"/>
      <c r="O17" s="157" t="n"/>
      <c r="P17" s="157" t="n"/>
      <c r="Q17" s="157" t="n"/>
      <c r="R17" s="157" t="n"/>
      <c r="S17" s="157" t="n"/>
      <c r="T17" s="157" t="n"/>
      <c r="U17" s="157" t="n"/>
      <c r="V17" s="157" t="n"/>
      <c r="W17" s="157" t="n"/>
      <c r="X17" s="157" t="n"/>
      <c r="Y17" s="157" t="n"/>
      <c r="Z17" s="157" t="n"/>
      <c r="AA17" s="157" t="n"/>
      <c r="AB17" s="157" t="n"/>
      <c r="AC17" s="157" t="n"/>
      <c r="AD17" s="157" t="n"/>
      <c r="AE17" s="157" t="n"/>
      <c r="AF17" s="157" t="n"/>
      <c r="AG17" s="157" t="n"/>
      <c r="AH17" s="157" t="n"/>
      <c r="AI17" s="157" t="n"/>
      <c r="AJ17" s="157" t="n"/>
      <c r="AK17" s="157" t="n"/>
      <c r="AL17" s="157" t="n"/>
      <c r="AM17" s="157" t="n"/>
      <c r="AN17" s="157" t="n"/>
      <c r="AO17" s="157" t="n"/>
      <c r="AP17" s="157" t="n"/>
      <c r="AQ17" s="157" t="n"/>
      <c r="AR17" s="157" t="n"/>
      <c r="AS17" s="157" t="n"/>
      <c r="AT17" s="157" t="n"/>
      <c r="AU17" s="157" t="n"/>
      <c r="AV17" s="157" t="n"/>
      <c r="AW17" s="157" t="n"/>
      <c r="AX17" s="157" t="n"/>
      <c r="AY17" s="157" t="n"/>
      <c r="AZ17" s="157" t="n"/>
      <c r="BA17" s="157" t="n"/>
      <c r="BB17" s="157" t="n"/>
      <c r="BC17" s="157" t="n"/>
      <c r="BD17" s="157" t="n"/>
      <c r="BE17" s="157" t="n"/>
      <c r="BF17" s="157" t="n"/>
      <c r="BG17" s="157" t="n"/>
      <c r="BH17" s="157" t="n"/>
      <c r="BI17" s="157" t="n"/>
      <c r="BJ17" s="157" t="n"/>
      <c r="BK17" s="157" t="n"/>
      <c r="BL17" s="157" t="n"/>
      <c r="BM17" s="157" t="n"/>
      <c r="BN17" s="157" t="n"/>
      <c r="BO17" s="157" t="n"/>
      <c r="BP17" s="157" t="n"/>
      <c r="BQ17" s="157" t="n"/>
      <c r="BR17" s="157" t="n"/>
      <c r="BS17" s="157" t="n"/>
      <c r="BT17" s="157" t="n"/>
      <c r="BU17" s="157" t="n"/>
      <c r="BV17" s="157" t="n"/>
    </row>
    <row r="18" ht="24.75" customFormat="1" customHeight="1" s="163">
      <c r="A18" s="164">
        <f>IF(F18&lt;&gt;"",1+MAX($A$2:A17),"")</f>
        <v/>
      </c>
      <c r="B18" s="174" t="n"/>
      <c r="C18" s="175" t="inlineStr">
        <is>
          <t>07-Thermal &amp; Moisture Protection</t>
        </is>
      </c>
      <c r="D18" s="329" t="n"/>
      <c r="E18" s="329" t="n"/>
      <c r="F18" s="177" t="n"/>
      <c r="G18" s="323" t="n"/>
      <c r="H18" s="324" t="n"/>
      <c r="I18" s="325" t="n"/>
      <c r="J18" s="326" t="n"/>
      <c r="K18" s="330">
        <f>ESTIMATE!N168</f>
        <v/>
      </c>
      <c r="L18" s="331">
        <f>K18/L4</f>
        <v/>
      </c>
      <c r="M18" s="153" t="n"/>
      <c r="N18" s="157" t="n"/>
      <c r="O18" s="157" t="n"/>
      <c r="P18" s="157" t="n"/>
      <c r="Q18" s="157" t="n"/>
      <c r="R18" s="157" t="n"/>
      <c r="S18" s="157" t="n"/>
      <c r="T18" s="157" t="n"/>
      <c r="U18" s="157" t="n"/>
      <c r="V18" s="157" t="n"/>
      <c r="W18" s="157" t="n"/>
      <c r="X18" s="157" t="n"/>
      <c r="Y18" s="157" t="n"/>
      <c r="Z18" s="157" t="n"/>
      <c r="AA18" s="157" t="n"/>
      <c r="AB18" s="157" t="n"/>
      <c r="AC18" s="157" t="n"/>
      <c r="AD18" s="157" t="n"/>
      <c r="AE18" s="157" t="n"/>
      <c r="AF18" s="157" t="n"/>
      <c r="AG18" s="157" t="n"/>
      <c r="AH18" s="157" t="n"/>
      <c r="AI18" s="157" t="n"/>
      <c r="AJ18" s="157" t="n"/>
      <c r="AK18" s="157" t="n"/>
      <c r="AL18" s="157" t="n"/>
      <c r="AM18" s="157" t="n"/>
      <c r="AN18" s="157" t="n"/>
      <c r="AO18" s="157" t="n"/>
      <c r="AP18" s="157" t="n"/>
      <c r="AQ18" s="157" t="n"/>
      <c r="AR18" s="157" t="n"/>
      <c r="AS18" s="157" t="n"/>
      <c r="AT18" s="157" t="n"/>
      <c r="AU18" s="157" t="n"/>
      <c r="AV18" s="157" t="n"/>
      <c r="AW18" s="157" t="n"/>
      <c r="AX18" s="157" t="n"/>
      <c r="AY18" s="157" t="n"/>
      <c r="AZ18" s="157" t="n"/>
      <c r="BA18" s="157" t="n"/>
      <c r="BB18" s="157" t="n"/>
      <c r="BC18" s="157" t="n"/>
      <c r="BD18" s="157" t="n"/>
      <c r="BE18" s="157" t="n"/>
      <c r="BF18" s="157" t="n"/>
      <c r="BG18" s="157" t="n"/>
      <c r="BH18" s="157" t="n"/>
      <c r="BI18" s="157" t="n"/>
      <c r="BJ18" s="157" t="n"/>
      <c r="BK18" s="157" t="n"/>
      <c r="BL18" s="157" t="n"/>
      <c r="BM18" s="157" t="n"/>
      <c r="BN18" s="157" t="n"/>
      <c r="BO18" s="157" t="n"/>
      <c r="BP18" s="157" t="n"/>
      <c r="BQ18" s="157" t="n"/>
      <c r="BR18" s="157" t="n"/>
      <c r="BS18" s="157" t="n"/>
      <c r="BT18" s="157" t="n"/>
      <c r="BU18" s="157" t="n"/>
      <c r="BV18" s="157" t="n"/>
    </row>
    <row r="19" ht="24.75" customFormat="1" customHeight="1" s="163">
      <c r="A19" s="164">
        <f>IF(F19&lt;&gt;"",1+MAX($A$2:A18),"")</f>
        <v/>
      </c>
      <c r="B19" s="174" t="n"/>
      <c r="C19" s="175" t="inlineStr">
        <is>
          <t>08-Openings</t>
        </is>
      </c>
      <c r="D19" s="329" t="n"/>
      <c r="E19" s="329" t="n"/>
      <c r="F19" s="177" t="n"/>
      <c r="G19" s="323" t="n"/>
      <c r="H19" s="324" t="n"/>
      <c r="I19" s="325" t="n"/>
      <c r="J19" s="326" t="n"/>
      <c r="K19" s="330">
        <f>ESTIMATE!N203</f>
        <v/>
      </c>
      <c r="L19" s="331">
        <f>K19/L4</f>
        <v/>
      </c>
      <c r="M19" s="153" t="n"/>
      <c r="N19" s="157" t="n"/>
      <c r="O19" s="157" t="n"/>
      <c r="P19" s="157" t="n"/>
      <c r="Q19" s="157" t="n"/>
      <c r="R19" s="157" t="n"/>
      <c r="S19" s="157" t="n"/>
      <c r="T19" s="157" t="n"/>
      <c r="U19" s="157" t="n"/>
      <c r="V19" s="157" t="n"/>
      <c r="W19" s="157" t="n"/>
      <c r="X19" s="157" t="n"/>
      <c r="Y19" s="157" t="n"/>
      <c r="Z19" s="157" t="n"/>
      <c r="AA19" s="157" t="n"/>
      <c r="AB19" s="157" t="n"/>
      <c r="AC19" s="157" t="n"/>
      <c r="AD19" s="157" t="n"/>
      <c r="AE19" s="157" t="n"/>
      <c r="AF19" s="157" t="n"/>
      <c r="AG19" s="157" t="n"/>
      <c r="AH19" s="157" t="n"/>
      <c r="AI19" s="157" t="n"/>
      <c r="AJ19" s="157" t="n"/>
      <c r="AK19" s="157" t="n"/>
      <c r="AL19" s="157" t="n"/>
      <c r="AM19" s="157" t="n"/>
      <c r="AN19" s="157" t="n"/>
      <c r="AO19" s="157" t="n"/>
      <c r="AP19" s="157" t="n"/>
      <c r="AQ19" s="157" t="n"/>
      <c r="AR19" s="157" t="n"/>
      <c r="AS19" s="157" t="n"/>
      <c r="AT19" s="157" t="n"/>
      <c r="AU19" s="157" t="n"/>
      <c r="AV19" s="157" t="n"/>
      <c r="AW19" s="157" t="n"/>
      <c r="AX19" s="157" t="n"/>
      <c r="AY19" s="157" t="n"/>
      <c r="AZ19" s="157" t="n"/>
      <c r="BA19" s="157" t="n"/>
      <c r="BB19" s="157" t="n"/>
      <c r="BC19" s="157" t="n"/>
      <c r="BD19" s="157" t="n"/>
      <c r="BE19" s="157" t="n"/>
      <c r="BF19" s="157" t="n"/>
      <c r="BG19" s="157" t="n"/>
      <c r="BH19" s="157" t="n"/>
      <c r="BI19" s="157" t="n"/>
      <c r="BJ19" s="157" t="n"/>
      <c r="BK19" s="157" t="n"/>
      <c r="BL19" s="157" t="n"/>
      <c r="BM19" s="157" t="n"/>
      <c r="BN19" s="157" t="n"/>
      <c r="BO19" s="157" t="n"/>
      <c r="BP19" s="157" t="n"/>
      <c r="BQ19" s="157" t="n"/>
      <c r="BR19" s="157" t="n"/>
      <c r="BS19" s="157" t="n"/>
      <c r="BT19" s="157" t="n"/>
      <c r="BU19" s="157" t="n"/>
      <c r="BV19" s="157" t="n"/>
    </row>
    <row r="20" ht="24.75" customFormat="1" customHeight="1" s="163">
      <c r="A20" s="164">
        <f>IF(F20&lt;&gt;"",1+MAX($A$2:A19),"")</f>
        <v/>
      </c>
      <c r="B20" s="174" t="n"/>
      <c r="C20" s="175" t="inlineStr">
        <is>
          <t>09-Finishes</t>
        </is>
      </c>
      <c r="D20" s="329" t="n"/>
      <c r="E20" s="329" t="n"/>
      <c r="F20" s="177" t="n"/>
      <c r="G20" s="323" t="n"/>
      <c r="H20" s="324" t="n"/>
      <c r="I20" s="334" t="n"/>
      <c r="J20" s="326" t="n"/>
      <c r="K20" s="330">
        <f>ESTIMATE!N232</f>
        <v/>
      </c>
      <c r="L20" s="331">
        <f>K20/L4</f>
        <v/>
      </c>
      <c r="M20" s="153" t="n"/>
      <c r="N20" s="157" t="n"/>
      <c r="O20" s="157" t="n"/>
      <c r="P20" s="157" t="n"/>
      <c r="Q20" s="157" t="n"/>
      <c r="R20" s="157" t="n"/>
      <c r="S20" s="157" t="n"/>
      <c r="T20" s="157" t="n"/>
      <c r="U20" s="157" t="n"/>
      <c r="V20" s="157" t="n"/>
      <c r="W20" s="157" t="n"/>
      <c r="X20" s="157" t="n"/>
      <c r="Y20" s="157" t="n"/>
      <c r="Z20" s="157" t="n"/>
      <c r="AA20" s="157" t="n"/>
      <c r="AB20" s="157" t="n"/>
      <c r="AC20" s="157" t="n"/>
      <c r="AD20" s="157" t="n"/>
      <c r="AE20" s="157" t="n"/>
      <c r="AF20" s="157" t="n"/>
      <c r="AG20" s="157" t="n"/>
      <c r="AH20" s="157" t="n"/>
      <c r="AI20" s="157" t="n"/>
      <c r="AJ20" s="157" t="n"/>
      <c r="AK20" s="157" t="n"/>
      <c r="AL20" s="157" t="n"/>
      <c r="AM20" s="157" t="n"/>
      <c r="AN20" s="157" t="n"/>
      <c r="AO20" s="157" t="n"/>
      <c r="AP20" s="157" t="n"/>
      <c r="AQ20" s="157" t="n"/>
      <c r="AR20" s="157" t="n"/>
      <c r="AS20" s="157" t="n"/>
      <c r="AT20" s="157" t="n"/>
      <c r="AU20" s="157" t="n"/>
      <c r="AV20" s="157" t="n"/>
      <c r="AW20" s="157" t="n"/>
      <c r="AX20" s="157" t="n"/>
      <c r="AY20" s="157" t="n"/>
      <c r="AZ20" s="157" t="n"/>
      <c r="BA20" s="157" t="n"/>
      <c r="BB20" s="157" t="n"/>
      <c r="BC20" s="157" t="n"/>
      <c r="BD20" s="157" t="n"/>
      <c r="BE20" s="157" t="n"/>
      <c r="BF20" s="157" t="n"/>
      <c r="BG20" s="157" t="n"/>
      <c r="BH20" s="157" t="n"/>
      <c r="BI20" s="157" t="n"/>
      <c r="BJ20" s="157" t="n"/>
      <c r="BK20" s="157" t="n"/>
      <c r="BL20" s="157" t="n"/>
      <c r="BM20" s="157" t="n"/>
      <c r="BN20" s="157" t="n"/>
      <c r="BO20" s="157" t="n"/>
      <c r="BP20" s="157" t="n"/>
      <c r="BQ20" s="157" t="n"/>
      <c r="BR20" s="157" t="n"/>
      <c r="BS20" s="157" t="n"/>
      <c r="BT20" s="157" t="n"/>
      <c r="BU20" s="157" t="n"/>
      <c r="BV20" s="157" t="n"/>
    </row>
    <row r="21" ht="24.75" customFormat="1" customHeight="1" s="163">
      <c r="A21" s="164">
        <f>IF(F21&lt;&gt;"",1+MAX($A$2:A20),"")</f>
        <v/>
      </c>
      <c r="B21" s="183" t="n"/>
      <c r="C21" s="175" t="inlineStr">
        <is>
          <t>10-Specialites</t>
        </is>
      </c>
      <c r="D21" s="329" t="n"/>
      <c r="E21" s="329" t="n"/>
      <c r="F21" s="177" t="n"/>
      <c r="G21" s="323" t="n"/>
      <c r="H21" s="324" t="n"/>
      <c r="I21" s="334" t="n"/>
      <c r="J21" s="326" t="n"/>
      <c r="K21" s="330">
        <f>ESTIMATE!N274</f>
        <v/>
      </c>
      <c r="L21" s="331">
        <f>K21/L4</f>
        <v/>
      </c>
      <c r="M21" s="153" t="n"/>
      <c r="N21" s="157" t="n"/>
      <c r="O21" s="157" t="n"/>
      <c r="P21" s="157" t="n"/>
      <c r="Q21" s="157" t="n"/>
      <c r="R21" s="157" t="n"/>
      <c r="S21" s="157" t="n"/>
      <c r="T21" s="157" t="n"/>
      <c r="U21" s="157" t="n"/>
      <c r="V21" s="157" t="n"/>
      <c r="W21" s="157" t="n"/>
      <c r="X21" s="157" t="n"/>
      <c r="Y21" s="157" t="n"/>
      <c r="Z21" s="157" t="n"/>
      <c r="AA21" s="157" t="n"/>
      <c r="AB21" s="157" t="n"/>
      <c r="AC21" s="157" t="n"/>
      <c r="AD21" s="157" t="n"/>
      <c r="AE21" s="157" t="n"/>
      <c r="AF21" s="157" t="n"/>
      <c r="AG21" s="157" t="n"/>
      <c r="AH21" s="157" t="n"/>
      <c r="AI21" s="157" t="n"/>
      <c r="AJ21" s="157" t="n"/>
      <c r="AK21" s="157" t="n"/>
      <c r="AL21" s="157" t="n"/>
      <c r="AM21" s="157" t="n"/>
      <c r="AN21" s="157" t="n"/>
      <c r="AO21" s="157" t="n"/>
      <c r="AP21" s="157" t="n"/>
      <c r="AQ21" s="157" t="n"/>
      <c r="AR21" s="157" t="n"/>
      <c r="AS21" s="157" t="n"/>
      <c r="AT21" s="157" t="n"/>
      <c r="AU21" s="157" t="n"/>
      <c r="AV21" s="157" t="n"/>
      <c r="AW21" s="157" t="n"/>
      <c r="AX21" s="157" t="n"/>
      <c r="AY21" s="157" t="n"/>
      <c r="AZ21" s="157" t="n"/>
      <c r="BA21" s="157" t="n"/>
      <c r="BB21" s="157" t="n"/>
      <c r="BC21" s="157" t="n"/>
      <c r="BD21" s="157" t="n"/>
      <c r="BE21" s="157" t="n"/>
      <c r="BF21" s="157" t="n"/>
      <c r="BG21" s="157" t="n"/>
      <c r="BH21" s="157" t="n"/>
      <c r="BI21" s="157" t="n"/>
      <c r="BJ21" s="157" t="n"/>
      <c r="BK21" s="157" t="n"/>
      <c r="BL21" s="157" t="n"/>
      <c r="BM21" s="157" t="n"/>
      <c r="BN21" s="157" t="n"/>
      <c r="BO21" s="157" t="n"/>
      <c r="BP21" s="157" t="n"/>
      <c r="BQ21" s="157" t="n"/>
      <c r="BR21" s="157" t="n"/>
      <c r="BS21" s="157" t="n"/>
      <c r="BT21" s="157" t="n"/>
      <c r="BU21" s="157" t="n"/>
      <c r="BV21" s="157" t="n"/>
    </row>
    <row r="22" ht="24.75" customFormat="1" customHeight="1" s="163">
      <c r="A22" s="164">
        <f>IF(F22&lt;&gt;"",1+MAX($A$2:A21),"")</f>
        <v/>
      </c>
      <c r="B22" s="183" t="n"/>
      <c r="C22" s="175" t="inlineStr">
        <is>
          <t>11-Equipment</t>
        </is>
      </c>
      <c r="D22" s="329" t="n"/>
      <c r="E22" s="329" t="n"/>
      <c r="F22" s="177" t="n"/>
      <c r="G22" s="323" t="n"/>
      <c r="H22" s="324" t="n"/>
      <c r="I22" s="334" t="n"/>
      <c r="J22" s="326" t="n"/>
      <c r="K22" s="330">
        <f>ESTIMATE!N295</f>
        <v/>
      </c>
      <c r="L22" s="331">
        <f>K22/L4</f>
        <v/>
      </c>
      <c r="M22" s="153" t="n"/>
      <c r="N22" s="157" t="n"/>
      <c r="O22" s="157" t="n"/>
      <c r="P22" s="157" t="n"/>
      <c r="Q22" s="157" t="n"/>
      <c r="R22" s="157" t="n"/>
      <c r="S22" s="157" t="n"/>
      <c r="T22" s="157" t="n"/>
      <c r="U22" s="157" t="n"/>
      <c r="V22" s="157" t="n"/>
      <c r="W22" s="157" t="n"/>
      <c r="X22" s="157" t="n"/>
      <c r="Y22" s="157" t="n"/>
      <c r="Z22" s="157" t="n"/>
      <c r="AA22" s="157" t="n"/>
      <c r="AB22" s="157" t="n"/>
      <c r="AC22" s="157" t="n"/>
      <c r="AD22" s="157" t="n"/>
      <c r="AE22" s="157" t="n"/>
      <c r="AF22" s="157" t="n"/>
      <c r="AG22" s="157" t="n"/>
      <c r="AH22" s="157" t="n"/>
      <c r="AI22" s="157" t="n"/>
      <c r="AJ22" s="157" t="n"/>
      <c r="AK22" s="157" t="n"/>
      <c r="AL22" s="157" t="n"/>
      <c r="AM22" s="157" t="n"/>
      <c r="AN22" s="157" t="n"/>
      <c r="AO22" s="157" t="n"/>
      <c r="AP22" s="157" t="n"/>
      <c r="AQ22" s="157" t="n"/>
      <c r="AR22" s="157" t="n"/>
      <c r="AS22" s="157" t="n"/>
      <c r="AT22" s="157" t="n"/>
      <c r="AU22" s="157" t="n"/>
      <c r="AV22" s="157" t="n"/>
      <c r="AW22" s="157" t="n"/>
      <c r="AX22" s="157" t="n"/>
      <c r="AY22" s="157" t="n"/>
      <c r="AZ22" s="157" t="n"/>
      <c r="BA22" s="157" t="n"/>
      <c r="BB22" s="157" t="n"/>
      <c r="BC22" s="157" t="n"/>
      <c r="BD22" s="157" t="n"/>
      <c r="BE22" s="157" t="n"/>
      <c r="BF22" s="157" t="n"/>
      <c r="BG22" s="157" t="n"/>
      <c r="BH22" s="157" t="n"/>
      <c r="BI22" s="157" t="n"/>
      <c r="BJ22" s="157" t="n"/>
      <c r="BK22" s="157" t="n"/>
      <c r="BL22" s="157" t="n"/>
      <c r="BM22" s="157" t="n"/>
      <c r="BN22" s="157" t="n"/>
      <c r="BO22" s="157" t="n"/>
      <c r="BP22" s="157" t="n"/>
      <c r="BQ22" s="157" t="n"/>
      <c r="BR22" s="157" t="n"/>
      <c r="BS22" s="157" t="n"/>
      <c r="BT22" s="157" t="n"/>
      <c r="BU22" s="157" t="n"/>
      <c r="BV22" s="157" t="n"/>
    </row>
    <row r="23" ht="24.75" customFormat="1" customHeight="1" s="163">
      <c r="A23" s="164">
        <f>IF(F23&lt;&gt;"",1+MAX($A$2:A22),"")</f>
        <v/>
      </c>
      <c r="B23" s="183" t="n"/>
      <c r="C23" s="175" t="inlineStr">
        <is>
          <t>12-Furnishings</t>
        </is>
      </c>
      <c r="D23" s="329" t="n"/>
      <c r="E23" s="329" t="n"/>
      <c r="F23" s="177" t="n"/>
      <c r="G23" s="323" t="n"/>
      <c r="H23" s="324" t="n"/>
      <c r="I23" s="334" t="n"/>
      <c r="J23" s="326" t="n"/>
      <c r="K23" s="330">
        <f>ESTIMATE!N306</f>
        <v/>
      </c>
      <c r="L23" s="331">
        <f>K23/L4</f>
        <v/>
      </c>
      <c r="M23" s="153" t="n"/>
      <c r="N23" s="157" t="n"/>
      <c r="O23" s="157" t="n"/>
      <c r="P23" s="157" t="n"/>
      <c r="Q23" s="157" t="n"/>
      <c r="R23" s="157" t="n"/>
      <c r="S23" s="157" t="n"/>
      <c r="T23" s="157" t="n"/>
      <c r="U23" s="157" t="n"/>
      <c r="V23" s="157" t="n"/>
      <c r="W23" s="157" t="n"/>
      <c r="X23" s="157" t="n"/>
      <c r="Y23" s="157" t="n"/>
      <c r="Z23" s="157" t="n"/>
      <c r="AA23" s="157" t="n"/>
      <c r="AB23" s="157" t="n"/>
      <c r="AC23" s="157" t="n"/>
      <c r="AD23" s="157" t="n"/>
      <c r="AE23" s="157" t="n"/>
      <c r="AF23" s="157" t="n"/>
      <c r="AG23" s="157" t="n"/>
      <c r="AH23" s="157" t="n"/>
      <c r="AI23" s="157" t="n"/>
      <c r="AJ23" s="157" t="n"/>
      <c r="AK23" s="157" t="n"/>
      <c r="AL23" s="157" t="n"/>
      <c r="AM23" s="157" t="n"/>
      <c r="AN23" s="157" t="n"/>
      <c r="AO23" s="157" t="n"/>
      <c r="AP23" s="157" t="n"/>
      <c r="AQ23" s="157" t="n"/>
      <c r="AR23" s="157" t="n"/>
      <c r="AS23" s="157" t="n"/>
      <c r="AT23" s="157" t="n"/>
      <c r="AU23" s="157" t="n"/>
      <c r="AV23" s="157" t="n"/>
      <c r="AW23" s="157" t="n"/>
      <c r="AX23" s="157" t="n"/>
      <c r="AY23" s="157" t="n"/>
      <c r="AZ23" s="157" t="n"/>
      <c r="BA23" s="157" t="n"/>
      <c r="BB23" s="157" t="n"/>
      <c r="BC23" s="157" t="n"/>
      <c r="BD23" s="157" t="n"/>
      <c r="BE23" s="157" t="n"/>
      <c r="BF23" s="157" t="n"/>
      <c r="BG23" s="157" t="n"/>
      <c r="BH23" s="157" t="n"/>
      <c r="BI23" s="157" t="n"/>
      <c r="BJ23" s="157" t="n"/>
      <c r="BK23" s="157" t="n"/>
      <c r="BL23" s="157" t="n"/>
      <c r="BM23" s="157" t="n"/>
      <c r="BN23" s="157" t="n"/>
      <c r="BO23" s="157" t="n"/>
      <c r="BP23" s="157" t="n"/>
      <c r="BQ23" s="157" t="n"/>
      <c r="BR23" s="157" t="n"/>
      <c r="BS23" s="157" t="n"/>
      <c r="BT23" s="157" t="n"/>
      <c r="BU23" s="157" t="n"/>
      <c r="BV23" s="157" t="n"/>
    </row>
    <row r="24" ht="24.75" customFormat="1" customHeight="1" s="163">
      <c r="A24" s="164">
        <f>IF(F24&lt;&gt;"",1+MAX($A$2:A23),"")</f>
        <v/>
      </c>
      <c r="B24" s="183" t="n"/>
      <c r="C24" s="175" t="inlineStr">
        <is>
          <t>13-Special Construction</t>
        </is>
      </c>
      <c r="D24" s="329" t="n"/>
      <c r="E24" s="329" t="n"/>
      <c r="F24" s="177" t="n"/>
      <c r="G24" s="323" t="n"/>
      <c r="H24" s="324" t="n"/>
      <c r="I24" s="334" t="n"/>
      <c r="J24" s="326" t="n"/>
      <c r="K24" s="330" t="n">
        <v>0</v>
      </c>
      <c r="L24" s="331">
        <f>K24/L4</f>
        <v/>
      </c>
      <c r="M24" s="153" t="n"/>
      <c r="N24" s="157" t="n"/>
      <c r="O24" s="157" t="n"/>
      <c r="P24" s="157" t="n"/>
      <c r="Q24" s="157" t="n"/>
      <c r="R24" s="157" t="n"/>
      <c r="S24" s="157" t="n"/>
      <c r="T24" s="157" t="n"/>
      <c r="U24" s="157" t="n"/>
      <c r="V24" s="157" t="n"/>
      <c r="W24" s="157" t="n"/>
      <c r="X24" s="157" t="n"/>
      <c r="Y24" s="157" t="n"/>
      <c r="Z24" s="157" t="n"/>
      <c r="AA24" s="157" t="n"/>
      <c r="AB24" s="157" t="n"/>
      <c r="AC24" s="157" t="n"/>
      <c r="AD24" s="157" t="n"/>
      <c r="AE24" s="157" t="n"/>
      <c r="AF24" s="157" t="n"/>
      <c r="AG24" s="157" t="n"/>
      <c r="AH24" s="157" t="n"/>
      <c r="AI24" s="157" t="n"/>
      <c r="AJ24" s="157" t="n"/>
      <c r="AK24" s="157" t="n"/>
      <c r="AL24" s="157" t="n"/>
      <c r="AM24" s="157" t="n"/>
      <c r="AN24" s="157" t="n"/>
      <c r="AO24" s="157" t="n"/>
      <c r="AP24" s="157" t="n"/>
      <c r="AQ24" s="157" t="n"/>
      <c r="AR24" s="157" t="n"/>
      <c r="AS24" s="157" t="n"/>
      <c r="AT24" s="157" t="n"/>
      <c r="AU24" s="157" t="n"/>
      <c r="AV24" s="157" t="n"/>
      <c r="AW24" s="157" t="n"/>
      <c r="AX24" s="157" t="n"/>
      <c r="AY24" s="157" t="n"/>
      <c r="AZ24" s="157" t="n"/>
      <c r="BA24" s="157" t="n"/>
      <c r="BB24" s="157" t="n"/>
      <c r="BC24" s="157" t="n"/>
      <c r="BD24" s="157" t="n"/>
      <c r="BE24" s="157" t="n"/>
      <c r="BF24" s="157" t="n"/>
      <c r="BG24" s="157" t="n"/>
      <c r="BH24" s="157" t="n"/>
      <c r="BI24" s="157" t="n"/>
      <c r="BJ24" s="157" t="n"/>
      <c r="BK24" s="157" t="n"/>
      <c r="BL24" s="157" t="n"/>
      <c r="BM24" s="157" t="n"/>
      <c r="BN24" s="157" t="n"/>
      <c r="BO24" s="157" t="n"/>
      <c r="BP24" s="157" t="n"/>
      <c r="BQ24" s="157" t="n"/>
      <c r="BR24" s="157" t="n"/>
      <c r="BS24" s="157" t="n"/>
      <c r="BT24" s="157" t="n"/>
      <c r="BU24" s="157" t="n"/>
      <c r="BV24" s="157" t="n"/>
    </row>
    <row r="25" ht="24.75" customFormat="1" customHeight="1" s="163">
      <c r="A25" s="164">
        <f>IF(F25&lt;&gt;"",1+MAX($A$2:A24),"")</f>
        <v/>
      </c>
      <c r="B25" s="183" t="n"/>
      <c r="C25" s="175" t="inlineStr">
        <is>
          <t>14-Conveying Equipment</t>
        </is>
      </c>
      <c r="D25" s="329" t="n"/>
      <c r="E25" s="329" t="n"/>
      <c r="F25" s="177" t="n"/>
      <c r="G25" s="323" t="n"/>
      <c r="H25" s="324" t="n"/>
      <c r="I25" s="334" t="n"/>
      <c r="J25" s="326" t="n"/>
      <c r="K25" s="330">
        <f>ESTIMATE!N314</f>
        <v/>
      </c>
      <c r="L25" s="331">
        <f>K25/L4</f>
        <v/>
      </c>
      <c r="M25" s="153" t="n"/>
      <c r="N25" s="157" t="n"/>
      <c r="O25" s="157" t="n"/>
      <c r="P25" s="157" t="n"/>
      <c r="Q25" s="157" t="n"/>
      <c r="R25" s="157" t="n"/>
      <c r="S25" s="157" t="n"/>
      <c r="T25" s="157" t="n"/>
      <c r="U25" s="157" t="n"/>
      <c r="V25" s="157" t="n"/>
      <c r="W25" s="157" t="n"/>
      <c r="X25" s="157" t="n"/>
      <c r="Y25" s="157" t="n"/>
      <c r="Z25" s="157" t="n"/>
      <c r="AA25" s="157" t="n"/>
      <c r="AB25" s="157" t="n"/>
      <c r="AC25" s="157" t="n"/>
      <c r="AD25" s="157" t="n"/>
      <c r="AE25" s="157" t="n"/>
      <c r="AF25" s="157" t="n"/>
      <c r="AG25" s="157" t="n"/>
      <c r="AH25" s="157" t="n"/>
      <c r="AI25" s="157" t="n"/>
      <c r="AJ25" s="157" t="n"/>
      <c r="AK25" s="157" t="n"/>
      <c r="AL25" s="157" t="n"/>
      <c r="AM25" s="157" t="n"/>
      <c r="AN25" s="157" t="n"/>
      <c r="AO25" s="157" t="n"/>
      <c r="AP25" s="157" t="n"/>
      <c r="AQ25" s="157" t="n"/>
      <c r="AR25" s="157" t="n"/>
      <c r="AS25" s="157" t="n"/>
      <c r="AT25" s="157" t="n"/>
      <c r="AU25" s="157" t="n"/>
      <c r="AV25" s="157" t="n"/>
      <c r="AW25" s="157" t="n"/>
      <c r="AX25" s="157" t="n"/>
      <c r="AY25" s="157" t="n"/>
      <c r="AZ25" s="157" t="n"/>
      <c r="BA25" s="157" t="n"/>
      <c r="BB25" s="157" t="n"/>
      <c r="BC25" s="157" t="n"/>
      <c r="BD25" s="157" t="n"/>
      <c r="BE25" s="157" t="n"/>
      <c r="BF25" s="157" t="n"/>
      <c r="BG25" s="157" t="n"/>
      <c r="BH25" s="157" t="n"/>
      <c r="BI25" s="157" t="n"/>
      <c r="BJ25" s="157" t="n"/>
      <c r="BK25" s="157" t="n"/>
      <c r="BL25" s="157" t="n"/>
      <c r="BM25" s="157" t="n"/>
      <c r="BN25" s="157" t="n"/>
      <c r="BO25" s="157" t="n"/>
      <c r="BP25" s="157" t="n"/>
      <c r="BQ25" s="157" t="n"/>
      <c r="BR25" s="157" t="n"/>
      <c r="BS25" s="157" t="n"/>
      <c r="BT25" s="157" t="n"/>
      <c r="BU25" s="157" t="n"/>
      <c r="BV25" s="157" t="n"/>
    </row>
    <row r="26" ht="24.75" customFormat="1" customHeight="1" s="163">
      <c r="A26" s="164">
        <f>IF(F26&lt;&gt;"",1+MAX($A$2:A25),"")</f>
        <v/>
      </c>
      <c r="B26" s="183" t="n"/>
      <c r="C26" s="175" t="inlineStr">
        <is>
          <t>21-Fire Protection</t>
        </is>
      </c>
      <c r="D26" s="329" t="n"/>
      <c r="E26" s="329" t="n"/>
      <c r="F26" s="177" t="n"/>
      <c r="G26" s="323" t="n"/>
      <c r="H26" s="324" t="n"/>
      <c r="I26" s="334" t="n"/>
      <c r="J26" s="326" t="n"/>
      <c r="K26" s="330">
        <f>ESTIMATE!N322</f>
        <v/>
      </c>
      <c r="L26" s="331">
        <f>K26/L4</f>
        <v/>
      </c>
      <c r="M26" s="153" t="n"/>
      <c r="N26" s="157" t="n"/>
      <c r="O26" s="157" t="n"/>
      <c r="P26" s="157" t="n"/>
      <c r="Q26" s="157" t="n"/>
      <c r="R26" s="157" t="n"/>
      <c r="S26" s="157" t="n"/>
      <c r="T26" s="157" t="n"/>
      <c r="U26" s="157" t="n"/>
      <c r="V26" s="157" t="n"/>
      <c r="W26" s="157" t="n"/>
      <c r="X26" s="157" t="n"/>
      <c r="Y26" s="157" t="n"/>
      <c r="Z26" s="157" t="n"/>
      <c r="AA26" s="157" t="n"/>
      <c r="AB26" s="157" t="n"/>
      <c r="AC26" s="157" t="n"/>
      <c r="AD26" s="157" t="n"/>
      <c r="AE26" s="157" t="n"/>
      <c r="AF26" s="157" t="n"/>
      <c r="AG26" s="157" t="n"/>
      <c r="AH26" s="157" t="n"/>
      <c r="AI26" s="157" t="n"/>
      <c r="AJ26" s="157" t="n"/>
      <c r="AK26" s="157" t="n"/>
      <c r="AL26" s="157" t="n"/>
      <c r="AM26" s="157" t="n"/>
      <c r="AN26" s="157" t="n"/>
      <c r="AO26" s="157" t="n"/>
      <c r="AP26" s="157" t="n"/>
      <c r="AQ26" s="157" t="n"/>
      <c r="AR26" s="157" t="n"/>
      <c r="AS26" s="157" t="n"/>
      <c r="AT26" s="157" t="n"/>
      <c r="AU26" s="157" t="n"/>
      <c r="AV26" s="157" t="n"/>
      <c r="AW26" s="157" t="n"/>
      <c r="AX26" s="157" t="n"/>
      <c r="AY26" s="157" t="n"/>
      <c r="AZ26" s="157" t="n"/>
      <c r="BA26" s="157" t="n"/>
      <c r="BB26" s="157" t="n"/>
      <c r="BC26" s="157" t="n"/>
      <c r="BD26" s="157" t="n"/>
      <c r="BE26" s="157" t="n"/>
      <c r="BF26" s="157" t="n"/>
      <c r="BG26" s="157" t="n"/>
      <c r="BH26" s="157" t="n"/>
      <c r="BI26" s="157" t="n"/>
      <c r="BJ26" s="157" t="n"/>
      <c r="BK26" s="157" t="n"/>
      <c r="BL26" s="157" t="n"/>
      <c r="BM26" s="157" t="n"/>
      <c r="BN26" s="157" t="n"/>
      <c r="BO26" s="157" t="n"/>
      <c r="BP26" s="157" t="n"/>
      <c r="BQ26" s="157" t="n"/>
      <c r="BR26" s="157" t="n"/>
      <c r="BS26" s="157" t="n"/>
      <c r="BT26" s="157" t="n"/>
      <c r="BU26" s="157" t="n"/>
      <c r="BV26" s="157" t="n"/>
    </row>
    <row r="27" ht="24.75" customFormat="1" customHeight="1" s="163">
      <c r="A27" s="164">
        <f>IF(F27&lt;&gt;"",1+MAX($A$2:A26),"")</f>
        <v/>
      </c>
      <c r="B27" s="183" t="n"/>
      <c r="C27" s="175" t="inlineStr">
        <is>
          <t>22-Plumbing</t>
        </is>
      </c>
      <c r="D27" s="329" t="n"/>
      <c r="E27" s="329" t="n"/>
      <c r="F27" s="177" t="n"/>
      <c r="G27" s="323" t="n"/>
      <c r="H27" s="324" t="n"/>
      <c r="I27" s="334" t="n"/>
      <c r="J27" s="326" t="n"/>
      <c r="K27" s="330">
        <f>ESTIMATE!N327</f>
        <v/>
      </c>
      <c r="L27" s="331">
        <f>K27/L4</f>
        <v/>
      </c>
      <c r="M27" s="153" t="n"/>
      <c r="N27" s="157" t="n"/>
      <c r="O27" s="157" t="n"/>
      <c r="P27" s="157" t="n"/>
      <c r="Q27" s="157" t="n"/>
      <c r="R27" s="157" t="n"/>
      <c r="S27" s="157" t="n"/>
      <c r="T27" s="157" t="n"/>
      <c r="U27" s="157" t="n"/>
      <c r="V27" s="157" t="n"/>
      <c r="W27" s="157" t="n"/>
      <c r="X27" s="157" t="n"/>
      <c r="Y27" s="157" t="n"/>
      <c r="Z27" s="157" t="n"/>
      <c r="AA27" s="157" t="n"/>
      <c r="AB27" s="157" t="n"/>
      <c r="AC27" s="157" t="n"/>
      <c r="AD27" s="157" t="n"/>
      <c r="AE27" s="157" t="n"/>
      <c r="AF27" s="157" t="n"/>
      <c r="AG27" s="157" t="n"/>
      <c r="AH27" s="157" t="n"/>
      <c r="AI27" s="157" t="n"/>
      <c r="AJ27" s="157" t="n"/>
      <c r="AK27" s="157" t="n"/>
      <c r="AL27" s="157" t="n"/>
      <c r="AM27" s="157" t="n"/>
      <c r="AN27" s="157" t="n"/>
      <c r="AO27" s="157" t="n"/>
      <c r="AP27" s="157" t="n"/>
      <c r="AQ27" s="157" t="n"/>
      <c r="AR27" s="157" t="n"/>
      <c r="AS27" s="157" t="n"/>
      <c r="AT27" s="157" t="n"/>
      <c r="AU27" s="157" t="n"/>
      <c r="AV27" s="157" t="n"/>
      <c r="AW27" s="157" t="n"/>
      <c r="AX27" s="157" t="n"/>
      <c r="AY27" s="157" t="n"/>
      <c r="AZ27" s="157" t="n"/>
      <c r="BA27" s="157" t="n"/>
      <c r="BB27" s="157" t="n"/>
      <c r="BC27" s="157" t="n"/>
      <c r="BD27" s="157" t="n"/>
      <c r="BE27" s="157" t="n"/>
      <c r="BF27" s="157" t="n"/>
      <c r="BG27" s="157" t="n"/>
      <c r="BH27" s="157" t="n"/>
      <c r="BI27" s="157" t="n"/>
      <c r="BJ27" s="157" t="n"/>
      <c r="BK27" s="157" t="n"/>
      <c r="BL27" s="157" t="n"/>
      <c r="BM27" s="157" t="n"/>
      <c r="BN27" s="157" t="n"/>
      <c r="BO27" s="157" t="n"/>
      <c r="BP27" s="157" t="n"/>
      <c r="BQ27" s="157" t="n"/>
      <c r="BR27" s="157" t="n"/>
      <c r="BS27" s="157" t="n"/>
      <c r="BT27" s="157" t="n"/>
      <c r="BU27" s="157" t="n"/>
      <c r="BV27" s="157" t="n"/>
    </row>
    <row r="28" ht="49.5" customFormat="1" customHeight="1" s="163">
      <c r="A28" s="164">
        <f>IF(F28&lt;&gt;"",1+MAX($A$2:A27),"")</f>
        <v/>
      </c>
      <c r="B28" s="183" t="n"/>
      <c r="C28" s="175" t="inlineStr">
        <is>
          <t>23-Heating, Ventilations &amp; Air Conditioning (HVAC)</t>
        </is>
      </c>
      <c r="D28" s="329" t="n"/>
      <c r="E28" s="329" t="n"/>
      <c r="F28" s="177" t="n"/>
      <c r="G28" s="323" t="n"/>
      <c r="H28" s="324" t="n"/>
      <c r="I28" s="334" t="n"/>
      <c r="J28" s="326" t="n"/>
      <c r="K28" s="330">
        <f>ESTIMATE!N367</f>
        <v/>
      </c>
      <c r="L28" s="331">
        <f>K28/L4</f>
        <v/>
      </c>
      <c r="M28" s="153" t="n"/>
      <c r="N28" s="157" t="n"/>
      <c r="O28" s="157" t="n"/>
      <c r="P28" s="157" t="n"/>
      <c r="Q28" s="157" t="n"/>
      <c r="R28" s="157" t="n"/>
      <c r="S28" s="157" t="n"/>
      <c r="T28" s="157" t="n"/>
      <c r="U28" s="157" t="n"/>
      <c r="V28" s="157" t="n"/>
      <c r="W28" s="157" t="n"/>
      <c r="X28" s="157" t="n"/>
      <c r="Y28" s="157" t="n"/>
      <c r="Z28" s="157" t="n"/>
      <c r="AA28" s="157" t="n"/>
      <c r="AB28" s="157" t="n"/>
      <c r="AC28" s="157" t="n"/>
      <c r="AD28" s="157" t="n"/>
      <c r="AE28" s="157" t="n"/>
      <c r="AF28" s="157" t="n"/>
      <c r="AG28" s="157" t="n"/>
      <c r="AH28" s="157" t="n"/>
      <c r="AI28" s="157" t="n"/>
      <c r="AJ28" s="157" t="n"/>
      <c r="AK28" s="157" t="n"/>
      <c r="AL28" s="157" t="n"/>
      <c r="AM28" s="157" t="n"/>
      <c r="AN28" s="157" t="n"/>
      <c r="AO28" s="157" t="n"/>
      <c r="AP28" s="157" t="n"/>
      <c r="AQ28" s="157" t="n"/>
      <c r="AR28" s="157" t="n"/>
      <c r="AS28" s="157" t="n"/>
      <c r="AT28" s="157" t="n"/>
      <c r="AU28" s="157" t="n"/>
      <c r="AV28" s="157" t="n"/>
      <c r="AW28" s="157" t="n"/>
      <c r="AX28" s="157" t="n"/>
      <c r="AY28" s="157" t="n"/>
      <c r="AZ28" s="157" t="n"/>
      <c r="BA28" s="157" t="n"/>
      <c r="BB28" s="157" t="n"/>
      <c r="BC28" s="157" t="n"/>
      <c r="BD28" s="157" t="n"/>
      <c r="BE28" s="157" t="n"/>
      <c r="BF28" s="157" t="n"/>
      <c r="BG28" s="157" t="n"/>
      <c r="BH28" s="157" t="n"/>
      <c r="BI28" s="157" t="n"/>
      <c r="BJ28" s="157" t="n"/>
      <c r="BK28" s="157" t="n"/>
      <c r="BL28" s="157" t="n"/>
      <c r="BM28" s="157" t="n"/>
      <c r="BN28" s="157" t="n"/>
      <c r="BO28" s="157" t="n"/>
      <c r="BP28" s="157" t="n"/>
      <c r="BQ28" s="157" t="n"/>
      <c r="BR28" s="157" t="n"/>
      <c r="BS28" s="157" t="n"/>
      <c r="BT28" s="157" t="n"/>
      <c r="BU28" s="157" t="n"/>
      <c r="BV28" s="157" t="n"/>
    </row>
    <row r="29" ht="24.75" customFormat="1" customHeight="1" s="163">
      <c r="A29" s="164">
        <f>IF(F29&lt;&gt;"",1+MAX($A$2:A28),"")</f>
        <v/>
      </c>
      <c r="B29" s="183" t="n"/>
      <c r="C29" s="175" t="inlineStr">
        <is>
          <t>26-Electrical</t>
        </is>
      </c>
      <c r="D29" s="329" t="n"/>
      <c r="E29" s="329" t="n"/>
      <c r="F29" s="177" t="n"/>
      <c r="G29" s="323" t="n"/>
      <c r="H29" s="324" t="n"/>
      <c r="I29" s="334" t="n"/>
      <c r="J29" s="326" t="n"/>
      <c r="K29" s="330">
        <f>ESTIMATE!N407</f>
        <v/>
      </c>
      <c r="L29" s="331">
        <f>K29/L4</f>
        <v/>
      </c>
      <c r="M29" s="153" t="n"/>
      <c r="N29" s="157" t="n"/>
      <c r="O29" s="157" t="n"/>
      <c r="P29" s="157" t="n"/>
      <c r="Q29" s="157" t="n"/>
      <c r="R29" s="157" t="n"/>
      <c r="S29" s="157" t="n"/>
      <c r="T29" s="157" t="n"/>
      <c r="U29" s="157" t="n"/>
      <c r="V29" s="157" t="n"/>
      <c r="W29" s="157" t="n"/>
      <c r="X29" s="157" t="n"/>
      <c r="Y29" s="157" t="n"/>
      <c r="Z29" s="157" t="n"/>
      <c r="AA29" s="157" t="n"/>
      <c r="AB29" s="157" t="n"/>
      <c r="AC29" s="157" t="n"/>
      <c r="AD29" s="157" t="n"/>
      <c r="AE29" s="157" t="n"/>
      <c r="AF29" s="157" t="n"/>
      <c r="AG29" s="157" t="n"/>
      <c r="AH29" s="157" t="n"/>
      <c r="AI29" s="157" t="n"/>
      <c r="AJ29" s="157" t="n"/>
      <c r="AK29" s="157" t="n"/>
      <c r="AL29" s="157" t="n"/>
      <c r="AM29" s="157" t="n"/>
      <c r="AN29" s="157" t="n"/>
      <c r="AO29" s="157" t="n"/>
      <c r="AP29" s="157" t="n"/>
      <c r="AQ29" s="157" t="n"/>
      <c r="AR29" s="157" t="n"/>
      <c r="AS29" s="157" t="n"/>
      <c r="AT29" s="157" t="n"/>
      <c r="AU29" s="157" t="n"/>
      <c r="AV29" s="157" t="n"/>
      <c r="AW29" s="157" t="n"/>
      <c r="AX29" s="157" t="n"/>
      <c r="AY29" s="157" t="n"/>
      <c r="AZ29" s="157" t="n"/>
      <c r="BA29" s="157" t="n"/>
      <c r="BB29" s="157" t="n"/>
      <c r="BC29" s="157" t="n"/>
      <c r="BD29" s="157" t="n"/>
      <c r="BE29" s="157" t="n"/>
      <c r="BF29" s="157" t="n"/>
      <c r="BG29" s="157" t="n"/>
      <c r="BH29" s="157" t="n"/>
      <c r="BI29" s="157" t="n"/>
      <c r="BJ29" s="157" t="n"/>
      <c r="BK29" s="157" t="n"/>
      <c r="BL29" s="157" t="n"/>
      <c r="BM29" s="157" t="n"/>
      <c r="BN29" s="157" t="n"/>
      <c r="BO29" s="157" t="n"/>
      <c r="BP29" s="157" t="n"/>
      <c r="BQ29" s="157" t="n"/>
      <c r="BR29" s="157" t="n"/>
      <c r="BS29" s="157" t="n"/>
      <c r="BT29" s="157" t="n"/>
      <c r="BU29" s="157" t="n"/>
      <c r="BV29" s="157" t="n"/>
    </row>
    <row r="30" ht="24.75" customFormat="1" customHeight="1" s="163">
      <c r="A30" s="164">
        <f>IF(F30&lt;&gt;"",1+MAX($A$2:A29),"")</f>
        <v/>
      </c>
      <c r="B30" s="183" t="n"/>
      <c r="C30" s="175" t="inlineStr">
        <is>
          <t>27-Communications</t>
        </is>
      </c>
      <c r="D30" s="329" t="n"/>
      <c r="E30" s="329" t="n"/>
      <c r="F30" s="177" t="n"/>
      <c r="G30" s="323" t="n"/>
      <c r="H30" s="324" t="n"/>
      <c r="I30" s="334" t="n"/>
      <c r="J30" s="326" t="n"/>
      <c r="K30" s="330" t="n">
        <v>0</v>
      </c>
      <c r="L30" s="331">
        <f>K30/L4</f>
        <v/>
      </c>
      <c r="M30" s="153" t="n"/>
      <c r="N30" s="157" t="n"/>
      <c r="O30" s="157" t="n"/>
      <c r="P30" s="157" t="n"/>
      <c r="Q30" s="157" t="n"/>
      <c r="R30" s="157" t="n"/>
      <c r="S30" s="157" t="n"/>
      <c r="T30" s="157" t="n"/>
      <c r="U30" s="157" t="n"/>
      <c r="V30" s="157" t="n"/>
      <c r="W30" s="157" t="n"/>
      <c r="X30" s="157" t="n"/>
      <c r="Y30" s="157" t="n"/>
      <c r="Z30" s="157" t="n"/>
      <c r="AA30" s="157" t="n"/>
      <c r="AB30" s="157" t="n"/>
      <c r="AC30" s="157" t="n"/>
      <c r="AD30" s="157" t="n"/>
      <c r="AE30" s="157" t="n"/>
      <c r="AF30" s="157" t="n"/>
      <c r="AG30" s="157" t="n"/>
      <c r="AH30" s="157" t="n"/>
      <c r="AI30" s="157" t="n"/>
      <c r="AJ30" s="157" t="n"/>
      <c r="AK30" s="157" t="n"/>
      <c r="AL30" s="157" t="n"/>
      <c r="AM30" s="157" t="n"/>
      <c r="AN30" s="157" t="n"/>
      <c r="AO30" s="157" t="n"/>
      <c r="AP30" s="157" t="n"/>
      <c r="AQ30" s="157" t="n"/>
      <c r="AR30" s="157" t="n"/>
      <c r="AS30" s="157" t="n"/>
      <c r="AT30" s="157" t="n"/>
      <c r="AU30" s="157" t="n"/>
      <c r="AV30" s="157" t="n"/>
      <c r="AW30" s="157" t="n"/>
      <c r="AX30" s="157" t="n"/>
      <c r="AY30" s="157" t="n"/>
      <c r="AZ30" s="157" t="n"/>
      <c r="BA30" s="157" t="n"/>
      <c r="BB30" s="157" t="n"/>
      <c r="BC30" s="157" t="n"/>
      <c r="BD30" s="157" t="n"/>
      <c r="BE30" s="157" t="n"/>
      <c r="BF30" s="157" t="n"/>
      <c r="BG30" s="157" t="n"/>
      <c r="BH30" s="157" t="n"/>
      <c r="BI30" s="157" t="n"/>
      <c r="BJ30" s="157" t="n"/>
      <c r="BK30" s="157" t="n"/>
      <c r="BL30" s="157" t="n"/>
      <c r="BM30" s="157" t="n"/>
      <c r="BN30" s="157" t="n"/>
      <c r="BO30" s="157" t="n"/>
      <c r="BP30" s="157" t="n"/>
      <c r="BQ30" s="157" t="n"/>
      <c r="BR30" s="157" t="n"/>
      <c r="BS30" s="157" t="n"/>
      <c r="BT30" s="157" t="n"/>
      <c r="BU30" s="157" t="n"/>
      <c r="BV30" s="157" t="n"/>
    </row>
    <row r="31" ht="24.75" customFormat="1" customHeight="1" s="163">
      <c r="A31" s="164">
        <f>IF(E31&lt;&gt;"",1+MAX($A$2:A30),"")</f>
        <v/>
      </c>
      <c r="B31" s="183" t="n"/>
      <c r="C31" s="175" t="inlineStr">
        <is>
          <t>28-Electronic Safety &amp; security</t>
        </is>
      </c>
      <c r="D31" s="329" t="n"/>
      <c r="E31" s="329" t="n"/>
      <c r="F31" s="177" t="n"/>
      <c r="G31" s="323" t="n"/>
      <c r="H31" s="324" t="n"/>
      <c r="I31" s="334" t="n"/>
      <c r="J31" s="326" t="n"/>
      <c r="K31" s="330" t="n">
        <v>0</v>
      </c>
      <c r="L31" s="331">
        <f>K31/L4</f>
        <v/>
      </c>
      <c r="M31" s="153" t="n"/>
      <c r="N31" s="157" t="n"/>
      <c r="O31" s="157" t="n"/>
      <c r="P31" s="157" t="n"/>
      <c r="Q31" s="157" t="n"/>
      <c r="R31" s="157" t="n"/>
      <c r="S31" s="157" t="n"/>
      <c r="T31" s="157" t="n"/>
      <c r="U31" s="157" t="n"/>
      <c r="V31" s="157" t="n"/>
      <c r="W31" s="157" t="n"/>
      <c r="X31" s="157" t="n"/>
      <c r="Y31" s="157" t="n"/>
      <c r="Z31" s="157" t="n"/>
      <c r="AA31" s="157" t="n"/>
      <c r="AB31" s="157" t="n"/>
      <c r="AC31" s="157" t="n"/>
      <c r="AD31" s="157" t="n"/>
      <c r="AE31" s="157" t="n"/>
      <c r="AF31" s="157" t="n"/>
      <c r="AG31" s="157" t="n"/>
      <c r="AH31" s="157" t="n"/>
      <c r="AI31" s="157" t="n"/>
      <c r="AJ31" s="157" t="n"/>
      <c r="AK31" s="157" t="n"/>
      <c r="AL31" s="157" t="n"/>
      <c r="AM31" s="157" t="n"/>
      <c r="AN31" s="157" t="n"/>
      <c r="AO31" s="157" t="n"/>
      <c r="AP31" s="157" t="n"/>
      <c r="AQ31" s="157" t="n"/>
      <c r="AR31" s="157" t="n"/>
      <c r="AS31" s="157" t="n"/>
      <c r="AT31" s="157" t="n"/>
      <c r="AU31" s="157" t="n"/>
      <c r="AV31" s="157" t="n"/>
      <c r="AW31" s="157" t="n"/>
      <c r="AX31" s="157" t="n"/>
      <c r="AY31" s="157" t="n"/>
      <c r="AZ31" s="157" t="n"/>
      <c r="BA31" s="157" t="n"/>
      <c r="BB31" s="157" t="n"/>
      <c r="BC31" s="157" t="n"/>
      <c r="BD31" s="157" t="n"/>
      <c r="BE31" s="157" t="n"/>
      <c r="BF31" s="157" t="n"/>
      <c r="BG31" s="157" t="n"/>
      <c r="BH31" s="157" t="n"/>
      <c r="BI31" s="157" t="n"/>
      <c r="BJ31" s="157" t="n"/>
      <c r="BK31" s="157" t="n"/>
      <c r="BL31" s="157" t="n"/>
      <c r="BM31" s="157" t="n"/>
      <c r="BN31" s="157" t="n"/>
      <c r="BO31" s="157" t="n"/>
      <c r="BP31" s="157" t="n"/>
      <c r="BQ31" s="157" t="n"/>
      <c r="BR31" s="157" t="n"/>
      <c r="BS31" s="157" t="n"/>
      <c r="BT31" s="157" t="n"/>
      <c r="BU31" s="157" t="n"/>
      <c r="BV31" s="157" t="n"/>
    </row>
    <row r="32" ht="24.75" customFormat="1" customHeight="1" s="163">
      <c r="A32" s="164">
        <f>IF(E32&lt;&gt;"",1+MAX($A$2:A31),"")</f>
        <v/>
      </c>
      <c r="B32" s="183" t="n"/>
      <c r="C32" s="175" t="inlineStr">
        <is>
          <t>31-Earthwork</t>
        </is>
      </c>
      <c r="D32" s="329" t="n"/>
      <c r="E32" s="329" t="n"/>
      <c r="F32" s="177" t="n"/>
      <c r="G32" s="323" t="n"/>
      <c r="H32" s="324" t="n"/>
      <c r="I32" s="334" t="n"/>
      <c r="J32" s="326" t="n"/>
      <c r="K32" s="330">
        <f>ESTIMATE!N480</f>
        <v/>
      </c>
      <c r="L32" s="331">
        <f>K32/L4</f>
        <v/>
      </c>
      <c r="M32" s="153" t="n"/>
      <c r="N32" s="157" t="n"/>
      <c r="O32" s="157" t="n"/>
      <c r="P32" s="157" t="n"/>
      <c r="Q32" s="157" t="n"/>
      <c r="R32" s="157" t="n"/>
      <c r="S32" s="157" t="n"/>
      <c r="T32" s="157" t="n"/>
      <c r="U32" s="157" t="n"/>
      <c r="V32" s="157" t="n"/>
      <c r="W32" s="157" t="n"/>
      <c r="X32" s="157" t="n"/>
      <c r="Y32" s="157" t="n"/>
      <c r="Z32" s="157" t="n"/>
      <c r="AA32" s="157" t="n"/>
      <c r="AB32" s="157" t="n"/>
      <c r="AC32" s="157" t="n"/>
      <c r="AD32" s="157" t="n"/>
      <c r="AE32" s="157" t="n"/>
      <c r="AF32" s="157" t="n"/>
      <c r="AG32" s="157" t="n"/>
      <c r="AH32" s="157" t="n"/>
      <c r="AI32" s="157" t="n"/>
      <c r="AJ32" s="157" t="n"/>
      <c r="AK32" s="157" t="n"/>
      <c r="AL32" s="157" t="n"/>
      <c r="AM32" s="157" t="n"/>
      <c r="AN32" s="157" t="n"/>
      <c r="AO32" s="157" t="n"/>
      <c r="AP32" s="157" t="n"/>
      <c r="AQ32" s="157" t="n"/>
      <c r="AR32" s="157" t="n"/>
      <c r="AS32" s="157" t="n"/>
      <c r="AT32" s="157" t="n"/>
      <c r="AU32" s="157" t="n"/>
      <c r="AV32" s="157" t="n"/>
      <c r="AW32" s="157" t="n"/>
      <c r="AX32" s="157" t="n"/>
      <c r="AY32" s="157" t="n"/>
      <c r="AZ32" s="157" t="n"/>
      <c r="BA32" s="157" t="n"/>
      <c r="BB32" s="157" t="n"/>
      <c r="BC32" s="157" t="n"/>
      <c r="BD32" s="157" t="n"/>
      <c r="BE32" s="157" t="n"/>
      <c r="BF32" s="157" t="n"/>
      <c r="BG32" s="157" t="n"/>
      <c r="BH32" s="157" t="n"/>
      <c r="BI32" s="157" t="n"/>
      <c r="BJ32" s="157" t="n"/>
      <c r="BK32" s="157" t="n"/>
      <c r="BL32" s="157" t="n"/>
      <c r="BM32" s="157" t="n"/>
      <c r="BN32" s="157" t="n"/>
      <c r="BO32" s="157" t="n"/>
      <c r="BP32" s="157" t="n"/>
      <c r="BQ32" s="157" t="n"/>
      <c r="BR32" s="157" t="n"/>
      <c r="BS32" s="157" t="n"/>
      <c r="BT32" s="157" t="n"/>
      <c r="BU32" s="157" t="n"/>
      <c r="BV32" s="157" t="n"/>
    </row>
    <row r="33" ht="24.75" customFormat="1" customHeight="1" s="163">
      <c r="A33" s="164" t="n"/>
      <c r="B33" s="183" t="n"/>
      <c r="C33" s="175" t="inlineStr">
        <is>
          <t>32A-Shoring</t>
        </is>
      </c>
      <c r="D33" s="329" t="n"/>
      <c r="E33" s="329" t="n"/>
      <c r="F33" s="177" t="n"/>
      <c r="G33" s="323" t="n"/>
      <c r="H33" s="324" t="n"/>
      <c r="I33" s="334" t="n"/>
      <c r="J33" s="326" t="n"/>
      <c r="K33" s="330" t="n">
        <v>0</v>
      </c>
      <c r="L33" s="331">
        <f>K33/L4</f>
        <v/>
      </c>
      <c r="M33" s="153" t="n"/>
      <c r="N33" s="157" t="n"/>
      <c r="O33" s="157" t="n"/>
      <c r="P33" s="157" t="n"/>
      <c r="Q33" s="157" t="n"/>
      <c r="R33" s="157" t="n"/>
      <c r="S33" s="157" t="n"/>
      <c r="T33" s="157" t="n"/>
      <c r="U33" s="157" t="n"/>
      <c r="V33" s="157" t="n"/>
      <c r="W33" s="157" t="n"/>
      <c r="X33" s="157" t="n"/>
      <c r="Y33" s="157" t="n"/>
      <c r="Z33" s="157" t="n"/>
      <c r="AA33" s="157" t="n"/>
      <c r="AB33" s="157" t="n"/>
      <c r="AC33" s="157" t="n"/>
      <c r="AD33" s="157" t="n"/>
      <c r="AE33" s="157" t="n"/>
      <c r="AF33" s="157" t="n"/>
      <c r="AG33" s="157" t="n"/>
      <c r="AH33" s="157" t="n"/>
      <c r="AI33" s="157" t="n"/>
      <c r="AJ33" s="157" t="n"/>
      <c r="AK33" s="157" t="n"/>
      <c r="AL33" s="157" t="n"/>
      <c r="AM33" s="157" t="n"/>
      <c r="AN33" s="157" t="n"/>
      <c r="AO33" s="157" t="n"/>
      <c r="AP33" s="157" t="n"/>
      <c r="AQ33" s="157" t="n"/>
      <c r="AR33" s="157" t="n"/>
      <c r="AS33" s="157" t="n"/>
      <c r="AT33" s="157" t="n"/>
      <c r="AU33" s="157" t="n"/>
      <c r="AV33" s="157" t="n"/>
      <c r="AW33" s="157" t="n"/>
      <c r="AX33" s="157" t="n"/>
      <c r="AY33" s="157" t="n"/>
      <c r="AZ33" s="157" t="n"/>
      <c r="BA33" s="157" t="n"/>
      <c r="BB33" s="157" t="n"/>
      <c r="BC33" s="157" t="n"/>
      <c r="BD33" s="157" t="n"/>
      <c r="BE33" s="157" t="n"/>
      <c r="BF33" s="157" t="n"/>
      <c r="BG33" s="157" t="n"/>
      <c r="BH33" s="157" t="n"/>
      <c r="BI33" s="157" t="n"/>
      <c r="BJ33" s="157" t="n"/>
      <c r="BK33" s="157" t="n"/>
      <c r="BL33" s="157" t="n"/>
      <c r="BM33" s="157" t="n"/>
      <c r="BN33" s="157" t="n"/>
      <c r="BO33" s="157" t="n"/>
      <c r="BP33" s="157" t="n"/>
      <c r="BQ33" s="157" t="n"/>
      <c r="BR33" s="157" t="n"/>
      <c r="BS33" s="157" t="n"/>
      <c r="BT33" s="157" t="n"/>
      <c r="BU33" s="157" t="n"/>
      <c r="BV33" s="157" t="n"/>
    </row>
    <row r="34" ht="24.75" customFormat="1" customHeight="1" s="163">
      <c r="A34" s="164">
        <f>IF(E34&lt;&gt;"",1+MAX($A$2:A32),"")</f>
        <v/>
      </c>
      <c r="B34" s="183" t="n"/>
      <c r="C34" s="175" t="inlineStr">
        <is>
          <t>32-Exterior Improvements</t>
        </is>
      </c>
      <c r="D34" s="329" t="n"/>
      <c r="E34" s="329" t="n"/>
      <c r="F34" s="177" t="n"/>
      <c r="G34" s="323" t="n"/>
      <c r="H34" s="324" t="n"/>
      <c r="I34" s="334" t="n"/>
      <c r="J34" s="326" t="n"/>
      <c r="K34" s="330">
        <f>ESTIMATE!N494</f>
        <v/>
      </c>
      <c r="L34" s="331">
        <f>K34/L4</f>
        <v/>
      </c>
      <c r="M34" s="153" t="n"/>
      <c r="N34" s="157" t="n"/>
      <c r="O34" s="157" t="n"/>
      <c r="P34" s="157" t="n"/>
      <c r="Q34" s="157" t="n"/>
      <c r="R34" s="157" t="n"/>
      <c r="S34" s="157" t="n"/>
      <c r="T34" s="157" t="n"/>
      <c r="U34" s="157" t="n"/>
      <c r="V34" s="157" t="n"/>
      <c r="W34" s="157" t="n"/>
      <c r="X34" s="157" t="n"/>
      <c r="Y34" s="157" t="n"/>
      <c r="Z34" s="157" t="n"/>
      <c r="AA34" s="157" t="n"/>
      <c r="AB34" s="157" t="n"/>
      <c r="AC34" s="157" t="n"/>
      <c r="AD34" s="157" t="n"/>
      <c r="AE34" s="157" t="n"/>
      <c r="AF34" s="157" t="n"/>
      <c r="AG34" s="157" t="n"/>
      <c r="AH34" s="157" t="n"/>
      <c r="AI34" s="157" t="n"/>
      <c r="AJ34" s="157" t="n"/>
      <c r="AK34" s="157" t="n"/>
      <c r="AL34" s="157" t="n"/>
      <c r="AM34" s="157" t="n"/>
      <c r="AN34" s="157" t="n"/>
      <c r="AO34" s="157" t="n"/>
      <c r="AP34" s="157" t="n"/>
      <c r="AQ34" s="157" t="n"/>
      <c r="AR34" s="157" t="n"/>
      <c r="AS34" s="157" t="n"/>
      <c r="AT34" s="157" t="n"/>
      <c r="AU34" s="157" t="n"/>
      <c r="AV34" s="157" t="n"/>
      <c r="AW34" s="157" t="n"/>
      <c r="AX34" s="157" t="n"/>
      <c r="AY34" s="157" t="n"/>
      <c r="AZ34" s="157" t="n"/>
      <c r="BA34" s="157" t="n"/>
      <c r="BB34" s="157" t="n"/>
      <c r="BC34" s="157" t="n"/>
      <c r="BD34" s="157" t="n"/>
      <c r="BE34" s="157" t="n"/>
      <c r="BF34" s="157" t="n"/>
      <c r="BG34" s="157" t="n"/>
      <c r="BH34" s="157" t="n"/>
      <c r="BI34" s="157" t="n"/>
      <c r="BJ34" s="157" t="n"/>
      <c r="BK34" s="157" t="n"/>
      <c r="BL34" s="157" t="n"/>
      <c r="BM34" s="157" t="n"/>
      <c r="BN34" s="157" t="n"/>
      <c r="BO34" s="157" t="n"/>
      <c r="BP34" s="157" t="n"/>
      <c r="BQ34" s="157" t="n"/>
      <c r="BR34" s="157" t="n"/>
      <c r="BS34" s="157" t="n"/>
      <c r="BT34" s="157" t="n"/>
      <c r="BU34" s="157" t="n"/>
      <c r="BV34" s="157" t="n"/>
    </row>
    <row r="35" ht="24.75" customFormat="1" customHeight="1" s="163">
      <c r="A35" s="164">
        <f>IF(E35&lt;&gt;"",1+MAX($A$2:A34),"")</f>
        <v/>
      </c>
      <c r="B35" s="183" t="n"/>
      <c r="C35" s="175" t="inlineStr">
        <is>
          <t>33-Utilities</t>
        </is>
      </c>
      <c r="D35" s="329" t="n"/>
      <c r="E35" s="329" t="n"/>
      <c r="F35" s="177" t="n"/>
      <c r="G35" s="323" t="n"/>
      <c r="H35" s="324" t="n"/>
      <c r="I35" s="334" t="n"/>
      <c r="J35" s="326" t="n"/>
      <c r="K35" s="330">
        <f>ESTIMATE!N559</f>
        <v/>
      </c>
      <c r="L35" s="331">
        <f>K35/L4</f>
        <v/>
      </c>
      <c r="M35" s="153" t="n"/>
      <c r="N35" s="157" t="n"/>
      <c r="O35" s="157" t="n"/>
      <c r="P35" s="157" t="n"/>
      <c r="Q35" s="157" t="n"/>
      <c r="R35" s="157" t="n"/>
      <c r="S35" s="157" t="n"/>
      <c r="T35" s="157" t="n"/>
      <c r="U35" s="157" t="n"/>
      <c r="V35" s="157" t="n"/>
      <c r="W35" s="157" t="n"/>
      <c r="X35" s="157" t="n"/>
      <c r="Y35" s="157" t="n"/>
      <c r="Z35" s="157" t="n"/>
      <c r="AA35" s="157" t="n"/>
      <c r="AB35" s="157" t="n"/>
      <c r="AC35" s="157" t="n"/>
      <c r="AD35" s="157" t="n"/>
      <c r="AE35" s="157" t="n"/>
      <c r="AF35" s="157" t="n"/>
      <c r="AG35" s="157" t="n"/>
      <c r="AH35" s="157" t="n"/>
      <c r="AI35" s="157" t="n"/>
      <c r="AJ35" s="157" t="n"/>
      <c r="AK35" s="157" t="n"/>
      <c r="AL35" s="157" t="n"/>
      <c r="AM35" s="157" t="n"/>
      <c r="AN35" s="157" t="n"/>
      <c r="AO35" s="157" t="n"/>
      <c r="AP35" s="157" t="n"/>
      <c r="AQ35" s="157" t="n"/>
      <c r="AR35" s="157" t="n"/>
      <c r="AS35" s="157" t="n"/>
      <c r="AT35" s="157" t="n"/>
      <c r="AU35" s="157" t="n"/>
      <c r="AV35" s="157" t="n"/>
      <c r="AW35" s="157" t="n"/>
      <c r="AX35" s="157" t="n"/>
      <c r="AY35" s="157" t="n"/>
      <c r="AZ35" s="157" t="n"/>
      <c r="BA35" s="157" t="n"/>
      <c r="BB35" s="157" t="n"/>
      <c r="BC35" s="157" t="n"/>
      <c r="BD35" s="157" t="n"/>
      <c r="BE35" s="157" t="n"/>
      <c r="BF35" s="157" t="n"/>
      <c r="BG35" s="157" t="n"/>
      <c r="BH35" s="157" t="n"/>
      <c r="BI35" s="157" t="n"/>
      <c r="BJ35" s="157" t="n"/>
      <c r="BK35" s="157" t="n"/>
      <c r="BL35" s="157" t="n"/>
      <c r="BM35" s="157" t="n"/>
      <c r="BN35" s="157" t="n"/>
      <c r="BO35" s="157" t="n"/>
      <c r="BP35" s="157" t="n"/>
      <c r="BQ35" s="157" t="n"/>
      <c r="BR35" s="157" t="n"/>
      <c r="BS35" s="157" t="n"/>
      <c r="BT35" s="157" t="n"/>
      <c r="BU35" s="157" t="n"/>
      <c r="BV35" s="157" t="n"/>
    </row>
    <row r="36" ht="15.75" customFormat="1" customHeight="1" s="163">
      <c r="A36" s="184" t="n"/>
      <c r="B36" s="185" t="n"/>
      <c r="C36" s="186" t="n"/>
      <c r="D36" s="335" t="n"/>
      <c r="E36" s="335" t="n"/>
      <c r="F36" s="188" t="n"/>
      <c r="G36" s="336" t="n"/>
      <c r="H36" s="337" t="n"/>
      <c r="I36" s="338" t="n"/>
      <c r="J36" s="339" t="n"/>
      <c r="K36" s="340" t="n"/>
      <c r="L36" s="341" t="n"/>
      <c r="M36" s="195" t="n"/>
      <c r="N36" s="157" t="n"/>
      <c r="O36" s="157" t="n"/>
      <c r="P36" s="157" t="n"/>
      <c r="Q36" s="157" t="n"/>
      <c r="R36" s="157" t="n"/>
      <c r="S36" s="157" t="n"/>
      <c r="T36" s="157" t="n"/>
      <c r="U36" s="157" t="n"/>
      <c r="V36" s="157" t="n"/>
      <c r="W36" s="157" t="n"/>
      <c r="X36" s="157" t="n"/>
      <c r="Y36" s="157" t="n"/>
      <c r="Z36" s="157" t="n"/>
      <c r="AA36" s="157" t="n"/>
      <c r="AB36" s="157" t="n"/>
      <c r="AC36" s="157" t="n"/>
      <c r="AD36" s="157" t="n"/>
      <c r="AE36" s="157" t="n"/>
      <c r="AF36" s="157" t="n"/>
      <c r="AG36" s="157" t="n"/>
      <c r="AH36" s="157" t="n"/>
      <c r="AI36" s="157" t="n"/>
      <c r="AJ36" s="157" t="n"/>
      <c r="AK36" s="157" t="n"/>
      <c r="AL36" s="157" t="n"/>
      <c r="AM36" s="157" t="n"/>
      <c r="AN36" s="157" t="n"/>
      <c r="AO36" s="157" t="n"/>
      <c r="AP36" s="157" t="n"/>
      <c r="AQ36" s="157" t="n"/>
      <c r="AR36" s="157" t="n"/>
      <c r="AS36" s="157" t="n"/>
      <c r="AT36" s="157" t="n"/>
      <c r="AU36" s="157" t="n"/>
      <c r="AV36" s="157" t="n"/>
      <c r="AW36" s="157" t="n"/>
      <c r="AX36" s="157" t="n"/>
      <c r="AY36" s="157" t="n"/>
      <c r="AZ36" s="157" t="n"/>
      <c r="BA36" s="157" t="n"/>
      <c r="BB36" s="157" t="n"/>
      <c r="BC36" s="157" t="n"/>
      <c r="BD36" s="157" t="n"/>
      <c r="BE36" s="157" t="n"/>
      <c r="BF36" s="157" t="n"/>
      <c r="BG36" s="157" t="n"/>
      <c r="BH36" s="157" t="n"/>
      <c r="BI36" s="157" t="n"/>
      <c r="BJ36" s="157" t="n"/>
      <c r="BK36" s="157" t="n"/>
      <c r="BL36" s="157" t="n"/>
      <c r="BM36" s="157" t="n"/>
      <c r="BN36" s="157" t="n"/>
      <c r="BO36" s="157" t="n"/>
      <c r="BP36" s="157" t="n"/>
      <c r="BQ36" s="157" t="n"/>
      <c r="BR36" s="157" t="n"/>
      <c r="BS36" s="157" t="n"/>
      <c r="BT36" s="157" t="n"/>
      <c r="BU36" s="157" t="n"/>
      <c r="BV36" s="157" t="n"/>
    </row>
    <row r="37" ht="16.5" customFormat="1" customHeight="1" s="163" thickBot="1">
      <c r="A37" s="151" t="n"/>
      <c r="B37" s="151" t="n"/>
      <c r="C37" s="151" t="n"/>
      <c r="D37" s="151" t="n"/>
      <c r="E37" s="151" t="n"/>
      <c r="F37" s="151" t="n"/>
      <c r="G37" s="342" t="n"/>
      <c r="H37" s="151" t="n"/>
      <c r="I37" s="151" t="n"/>
      <c r="J37" s="151" t="n"/>
      <c r="K37" s="151" t="n"/>
      <c r="L37" s="151" t="n"/>
      <c r="M37" s="153" t="n"/>
      <c r="N37" s="157" t="n"/>
      <c r="O37" s="157" t="n"/>
      <c r="P37" s="157" t="n"/>
      <c r="Q37" s="157" t="n"/>
      <c r="R37" s="157" t="n"/>
      <c r="S37" s="157" t="n"/>
      <c r="T37" s="157" t="n"/>
      <c r="U37" s="157" t="n"/>
      <c r="V37" s="157" t="n"/>
      <c r="W37" s="157" t="n"/>
      <c r="X37" s="157" t="n"/>
      <c r="Y37" s="157" t="n"/>
      <c r="Z37" s="157" t="n"/>
      <c r="AA37" s="157" t="n"/>
      <c r="AB37" s="157" t="n"/>
      <c r="AC37" s="157" t="n"/>
      <c r="AD37" s="157" t="n"/>
      <c r="AE37" s="157" t="n"/>
      <c r="AF37" s="157" t="n"/>
      <c r="AG37" s="157" t="n"/>
      <c r="AH37" s="157" t="n"/>
      <c r="AI37" s="157" t="n"/>
      <c r="AJ37" s="157" t="n"/>
      <c r="AK37" s="157" t="n"/>
      <c r="AL37" s="157" t="n"/>
      <c r="AM37" s="157" t="n"/>
      <c r="AN37" s="157" t="n"/>
      <c r="AO37" s="157" t="n"/>
      <c r="AP37" s="157" t="n"/>
      <c r="AQ37" s="157" t="n"/>
      <c r="AR37" s="157" t="n"/>
      <c r="AS37" s="157" t="n"/>
      <c r="AT37" s="157" t="n"/>
      <c r="AU37" s="157" t="n"/>
      <c r="AV37" s="157" t="n"/>
      <c r="AW37" s="157" t="n"/>
      <c r="AX37" s="157" t="n"/>
      <c r="AY37" s="157" t="n"/>
      <c r="AZ37" s="157" t="n"/>
      <c r="BA37" s="157" t="n"/>
      <c r="BB37" s="157" t="n"/>
      <c r="BC37" s="157" t="n"/>
      <c r="BD37" s="157" t="n"/>
      <c r="BE37" s="157" t="n"/>
      <c r="BF37" s="157" t="n"/>
      <c r="BG37" s="157" t="n"/>
      <c r="BH37" s="157" t="n"/>
      <c r="BI37" s="157" t="n"/>
      <c r="BJ37" s="157" t="n"/>
      <c r="BK37" s="157" t="n"/>
      <c r="BL37" s="157" t="n"/>
      <c r="BM37" s="157" t="n"/>
      <c r="BN37" s="157" t="n"/>
      <c r="BO37" s="157" t="n"/>
      <c r="BP37" s="157" t="n"/>
      <c r="BQ37" s="157" t="n"/>
      <c r="BR37" s="157" t="n"/>
      <c r="BS37" s="157" t="n"/>
      <c r="BT37" s="157" t="n"/>
      <c r="BU37" s="157" t="n"/>
      <c r="BV37" s="157" t="n"/>
    </row>
    <row r="38" ht="16.5" customFormat="1" customHeight="1" s="147" thickBot="1">
      <c r="A38" s="282" t="inlineStr">
        <is>
          <t>SUB TOTAL</t>
        </is>
      </c>
      <c r="B38" s="283" t="n"/>
      <c r="C38" s="284" t="n"/>
      <c r="D38" s="284" t="n"/>
      <c r="E38" s="284" t="n"/>
      <c r="F38" s="284" t="n"/>
      <c r="G38" s="284" t="n"/>
      <c r="H38" s="284" t="n"/>
      <c r="I38" s="285" t="n"/>
      <c r="J38" s="285" t="n"/>
      <c r="K38" s="285" t="n"/>
      <c r="L38" s="285" t="n"/>
      <c r="M38" s="343">
        <f>SUM(M9:M36)</f>
        <v/>
      </c>
      <c r="N38" s="344" t="n"/>
      <c r="O38" s="344" t="n"/>
      <c r="P38" s="157" t="n"/>
      <c r="Q38" s="157" t="n"/>
      <c r="R38" s="157" t="n"/>
      <c r="S38" s="157" t="n"/>
      <c r="T38" s="157" t="n"/>
      <c r="U38" s="157" t="n"/>
      <c r="V38" s="157" t="n"/>
      <c r="W38" s="157" t="n"/>
      <c r="X38" s="157" t="n"/>
      <c r="Y38" s="157" t="n"/>
      <c r="Z38" s="157" t="n"/>
      <c r="AA38" s="157" t="n"/>
      <c r="AB38" s="157" t="n"/>
      <c r="AC38" s="157" t="n"/>
      <c r="AD38" s="157" t="n"/>
      <c r="AE38" s="157" t="n"/>
      <c r="AF38" s="157" t="n"/>
      <c r="AG38" s="157" t="n"/>
      <c r="AH38" s="157" t="n"/>
      <c r="AI38" s="157" t="n"/>
      <c r="AJ38" s="157" t="n"/>
      <c r="AK38" s="157" t="n"/>
      <c r="AL38" s="157" t="n"/>
      <c r="AM38" s="157" t="n"/>
      <c r="AN38" s="157" t="n"/>
      <c r="AO38" s="157" t="n"/>
      <c r="AP38" s="157" t="n"/>
      <c r="AQ38" s="157" t="n"/>
      <c r="AR38" s="157" t="n"/>
      <c r="AS38" s="157" t="n"/>
      <c r="AT38" s="157" t="n"/>
      <c r="AU38" s="157" t="n"/>
      <c r="AV38" s="157" t="n"/>
      <c r="AW38" s="157" t="n"/>
      <c r="AX38" s="157" t="n"/>
      <c r="AY38" s="157" t="n"/>
      <c r="AZ38" s="157" t="n"/>
      <c r="BA38" s="157" t="n"/>
      <c r="BB38" s="157" t="n"/>
      <c r="BC38" s="157" t="n"/>
      <c r="BD38" s="157" t="n"/>
      <c r="BE38" s="157" t="n"/>
      <c r="BF38" s="157" t="n"/>
      <c r="BG38" s="157" t="n"/>
      <c r="BH38" s="157" t="n"/>
      <c r="BI38" s="157" t="n"/>
      <c r="BJ38" s="157" t="n"/>
      <c r="BK38" s="157" t="n"/>
      <c r="BL38" s="157" t="n"/>
      <c r="BM38" s="157" t="n"/>
      <c r="BN38" s="157" t="n"/>
      <c r="BO38" s="157" t="n"/>
      <c r="BP38" s="157" t="n"/>
      <c r="BQ38" s="157" t="n"/>
      <c r="BR38" s="157" t="n"/>
      <c r="BS38" s="157" t="n"/>
      <c r="BT38" s="157" t="n"/>
      <c r="BU38" s="157" t="n"/>
      <c r="BV38" s="157" t="n"/>
      <c r="BW38" s="163" t="n"/>
      <c r="BX38" s="163" t="n"/>
      <c r="BY38" s="163" t="n"/>
      <c r="BZ38" s="163" t="n"/>
      <c r="CA38" s="163" t="n"/>
      <c r="CB38" s="163" t="n"/>
      <c r="CC38" s="163" t="n"/>
      <c r="CD38" s="163" t="n"/>
      <c r="CE38" s="163" t="n"/>
    </row>
    <row r="39" ht="16.5" customFormat="1" customHeight="1" s="147" thickBot="1">
      <c r="A39" s="282" t="inlineStr">
        <is>
          <t>OVERHEAD</t>
        </is>
      </c>
      <c r="B39" s="283" t="n"/>
      <c r="C39" s="284" t="n"/>
      <c r="D39" s="285" t="n">
        <v>0.05</v>
      </c>
      <c r="E39" s="284" t="n"/>
      <c r="F39" s="285" t="n"/>
      <c r="G39" s="285" t="n"/>
      <c r="H39" s="285" t="n"/>
      <c r="I39" s="287" t="n"/>
      <c r="J39" s="285" t="n"/>
      <c r="K39" s="285" t="n"/>
      <c r="L39" s="285" t="n"/>
      <c r="M39" s="343">
        <f>M38*D39</f>
        <v/>
      </c>
      <c r="N39" s="157" t="n"/>
      <c r="O39" s="157" t="n"/>
      <c r="P39" s="157" t="n"/>
      <c r="Q39" s="157" t="n"/>
      <c r="R39" s="157" t="n"/>
      <c r="S39" s="157" t="n"/>
      <c r="T39" s="157" t="n"/>
      <c r="U39" s="157" t="n"/>
      <c r="V39" s="157" t="n"/>
      <c r="W39" s="157" t="n"/>
      <c r="X39" s="157" t="n"/>
      <c r="Y39" s="157" t="n"/>
      <c r="Z39" s="157" t="n"/>
      <c r="AA39" s="157" t="n"/>
      <c r="AB39" s="157" t="n"/>
      <c r="AC39" s="157" t="n"/>
      <c r="AD39" s="157" t="n"/>
      <c r="AE39" s="157" t="n"/>
      <c r="AF39" s="157" t="n"/>
      <c r="AG39" s="157" t="n"/>
      <c r="AH39" s="157" t="n"/>
      <c r="AI39" s="157" t="n"/>
      <c r="AJ39" s="157" t="n"/>
      <c r="AK39" s="157" t="n"/>
      <c r="AL39" s="157" t="n"/>
      <c r="AM39" s="157" t="n"/>
      <c r="AN39" s="157" t="n"/>
      <c r="AO39" s="157" t="n"/>
      <c r="AP39" s="157" t="n"/>
      <c r="AQ39" s="157" t="n"/>
      <c r="AR39" s="157" t="n"/>
      <c r="AS39" s="157" t="n"/>
      <c r="AT39" s="157" t="n"/>
      <c r="AU39" s="157" t="n"/>
      <c r="AV39" s="157" t="n"/>
      <c r="AW39" s="157" t="n"/>
      <c r="AX39" s="157" t="n"/>
      <c r="AY39" s="157" t="n"/>
      <c r="AZ39" s="157" t="n"/>
      <c r="BA39" s="157" t="n"/>
      <c r="BB39" s="157" t="n"/>
      <c r="BC39" s="157" t="n"/>
      <c r="BD39" s="157" t="n"/>
      <c r="BE39" s="157" t="n"/>
      <c r="BF39" s="157" t="n"/>
      <c r="BG39" s="157" t="n"/>
      <c r="BH39" s="157" t="n"/>
      <c r="BI39" s="157" t="n"/>
      <c r="BJ39" s="157" t="n"/>
      <c r="BK39" s="157" t="n"/>
      <c r="BL39" s="157" t="n"/>
      <c r="BM39" s="157" t="n"/>
      <c r="BN39" s="157" t="n"/>
      <c r="BO39" s="157" t="n"/>
      <c r="BP39" s="157" t="n"/>
      <c r="BQ39" s="157" t="n"/>
      <c r="BR39" s="157" t="n"/>
      <c r="BS39" s="157" t="n"/>
      <c r="BT39" s="157" t="n"/>
      <c r="BU39" s="157" t="n"/>
      <c r="BV39" s="157" t="n"/>
      <c r="BW39" s="163" t="n"/>
      <c r="BX39" s="163" t="n"/>
      <c r="BY39" s="163" t="n"/>
      <c r="BZ39" s="163" t="n"/>
      <c r="CA39" s="163" t="n"/>
      <c r="CB39" s="163" t="n"/>
      <c r="CC39" s="163" t="n"/>
      <c r="CD39" s="163" t="n"/>
      <c r="CE39" s="163" t="n"/>
    </row>
    <row r="40" ht="16.5" customFormat="1" customHeight="1" s="147" thickBot="1">
      <c r="A40" s="282" t="inlineStr">
        <is>
          <t>PROFIT</t>
        </is>
      </c>
      <c r="B40" s="283" t="n"/>
      <c r="C40" s="284" t="n"/>
      <c r="D40" s="285" t="n">
        <v>0.05</v>
      </c>
      <c r="E40" s="284" t="n"/>
      <c r="F40" s="285" t="n"/>
      <c r="G40" s="285" t="n"/>
      <c r="H40" s="285" t="n"/>
      <c r="I40" s="287" t="n"/>
      <c r="J40" s="285" t="n"/>
      <c r="K40" s="285" t="n"/>
      <c r="L40" s="285" t="n"/>
      <c r="M40" s="343">
        <f>M38*D40</f>
        <v/>
      </c>
      <c r="N40" s="157" t="n"/>
      <c r="O40" s="157" t="n"/>
      <c r="P40" s="157" t="n"/>
      <c r="Q40" s="157" t="n"/>
      <c r="R40" s="157" t="n"/>
      <c r="S40" s="157" t="n"/>
      <c r="T40" s="157" t="n"/>
      <c r="U40" s="157" t="n"/>
      <c r="V40" s="157" t="n"/>
      <c r="W40" s="157" t="n"/>
      <c r="X40" s="157" t="n"/>
      <c r="Y40" s="157" t="n"/>
      <c r="Z40" s="157" t="n"/>
      <c r="AA40" s="157" t="n"/>
      <c r="AB40" s="157" t="n"/>
      <c r="AC40" s="157" t="n"/>
      <c r="AD40" s="157" t="n"/>
      <c r="AE40" s="157" t="n"/>
      <c r="AF40" s="157" t="n"/>
      <c r="AG40" s="157" t="n"/>
      <c r="AH40" s="157" t="n"/>
      <c r="AI40" s="157" t="n"/>
      <c r="AJ40" s="157" t="n"/>
      <c r="AK40" s="157" t="n"/>
      <c r="AL40" s="157" t="n"/>
      <c r="AM40" s="157" t="n"/>
      <c r="AN40" s="157" t="n"/>
      <c r="AO40" s="157" t="n"/>
      <c r="AP40" s="157" t="n"/>
      <c r="AQ40" s="157" t="n"/>
      <c r="AR40" s="157" t="n"/>
      <c r="AS40" s="157" t="n"/>
      <c r="AT40" s="157" t="n"/>
      <c r="AU40" s="157" t="n"/>
      <c r="AV40" s="157" t="n"/>
      <c r="AW40" s="157" t="n"/>
      <c r="AX40" s="157" t="n"/>
      <c r="AY40" s="157" t="n"/>
      <c r="AZ40" s="157" t="n"/>
      <c r="BA40" s="157" t="n"/>
      <c r="BB40" s="157" t="n"/>
      <c r="BC40" s="157" t="n"/>
      <c r="BD40" s="157" t="n"/>
      <c r="BE40" s="157" t="n"/>
      <c r="BF40" s="157" t="n"/>
      <c r="BG40" s="157" t="n"/>
      <c r="BH40" s="157" t="n"/>
      <c r="BI40" s="157" t="n"/>
      <c r="BJ40" s="157" t="n"/>
      <c r="BK40" s="157" t="n"/>
      <c r="BL40" s="157" t="n"/>
      <c r="BM40" s="157" t="n"/>
      <c r="BN40" s="157" t="n"/>
      <c r="BO40" s="157" t="n"/>
      <c r="BP40" s="157" t="n"/>
      <c r="BQ40" s="157" t="n"/>
      <c r="BR40" s="157" t="n"/>
      <c r="BS40" s="157" t="n"/>
      <c r="BT40" s="157" t="n"/>
      <c r="BU40" s="157" t="n"/>
      <c r="BV40" s="157" t="n"/>
      <c r="BW40" s="163" t="n"/>
      <c r="BX40" s="163" t="n"/>
      <c r="BY40" s="163" t="n"/>
      <c r="BZ40" s="163" t="n"/>
      <c r="CA40" s="163" t="n"/>
      <c r="CB40" s="163" t="n"/>
      <c r="CC40" s="163" t="n"/>
      <c r="CD40" s="163" t="n"/>
      <c r="CE40" s="163" t="n"/>
    </row>
    <row r="41" ht="16.5" customFormat="1" customHeight="1" s="147" thickBot="1">
      <c r="A41" s="282" t="inlineStr">
        <is>
          <t>INSURANCE</t>
        </is>
      </c>
      <c r="B41" s="283" t="n"/>
      <c r="C41" s="284" t="n"/>
      <c r="D41" s="285" t="n">
        <v>0</v>
      </c>
      <c r="E41" s="284" t="n"/>
      <c r="F41" s="285" t="n"/>
      <c r="G41" s="285" t="n"/>
      <c r="H41" s="285" t="n"/>
      <c r="I41" s="287" t="n"/>
      <c r="J41" s="285" t="n"/>
      <c r="K41" s="285" t="n"/>
      <c r="L41" s="285" t="n"/>
      <c r="M41" s="343">
        <f>M38*D41</f>
        <v/>
      </c>
      <c r="N41" s="157" t="n"/>
      <c r="O41" s="157" t="n"/>
      <c r="P41" s="157" t="n"/>
      <c r="Q41" s="157" t="n"/>
      <c r="R41" s="157" t="n"/>
      <c r="S41" s="157" t="n"/>
      <c r="T41" s="157" t="n"/>
      <c r="U41" s="157" t="n"/>
      <c r="V41" s="157" t="n"/>
      <c r="W41" s="157" t="n"/>
      <c r="X41" s="157" t="n"/>
      <c r="Y41" s="157" t="n"/>
      <c r="Z41" s="157" t="n"/>
      <c r="AA41" s="157" t="n"/>
      <c r="AB41" s="157" t="n"/>
      <c r="AC41" s="157" t="n"/>
      <c r="AD41" s="157" t="n"/>
      <c r="AE41" s="157" t="n"/>
      <c r="AF41" s="157" t="n"/>
      <c r="AG41" s="157" t="n"/>
      <c r="AH41" s="157" t="n"/>
      <c r="AI41" s="157" t="n"/>
      <c r="AJ41" s="157" t="n"/>
      <c r="AK41" s="157" t="n"/>
      <c r="AL41" s="157" t="n"/>
      <c r="AM41" s="157" t="n"/>
      <c r="AN41" s="157" t="n"/>
      <c r="AO41" s="157" t="n"/>
      <c r="AP41" s="157" t="n"/>
      <c r="AQ41" s="157" t="n"/>
      <c r="AR41" s="157" t="n"/>
      <c r="AS41" s="157" t="n"/>
      <c r="AT41" s="157" t="n"/>
      <c r="AU41" s="157" t="n"/>
      <c r="AV41" s="157" t="n"/>
      <c r="AW41" s="157" t="n"/>
      <c r="AX41" s="157" t="n"/>
      <c r="AY41" s="157" t="n"/>
      <c r="AZ41" s="157" t="n"/>
      <c r="BA41" s="157" t="n"/>
      <c r="BB41" s="157" t="n"/>
      <c r="BC41" s="157" t="n"/>
      <c r="BD41" s="157" t="n"/>
      <c r="BE41" s="157" t="n"/>
      <c r="BF41" s="157" t="n"/>
      <c r="BG41" s="157" t="n"/>
      <c r="BH41" s="157" t="n"/>
      <c r="BI41" s="157" t="n"/>
      <c r="BJ41" s="157" t="n"/>
      <c r="BK41" s="157" t="n"/>
      <c r="BL41" s="157" t="n"/>
      <c r="BM41" s="157" t="n"/>
      <c r="BN41" s="157" t="n"/>
      <c r="BO41" s="157" t="n"/>
      <c r="BP41" s="157" t="n"/>
      <c r="BQ41" s="157" t="n"/>
      <c r="BR41" s="157" t="n"/>
      <c r="BS41" s="157" t="n"/>
      <c r="BT41" s="157" t="n"/>
      <c r="BU41" s="157" t="n"/>
      <c r="BV41" s="157" t="n"/>
      <c r="BW41" s="163" t="n"/>
      <c r="BX41" s="163" t="n"/>
      <c r="BY41" s="163" t="n"/>
      <c r="BZ41" s="163" t="n"/>
      <c r="CA41" s="163" t="n"/>
      <c r="CB41" s="163" t="n"/>
      <c r="CC41" s="163" t="n"/>
      <c r="CD41" s="163" t="n"/>
      <c r="CE41" s="163" t="n"/>
    </row>
    <row r="42" ht="16.5" customFormat="1" customHeight="1" s="147" thickBot="1">
      <c r="A42" s="282" t="inlineStr">
        <is>
          <t>CONTINGENCY</t>
        </is>
      </c>
      <c r="B42" s="283" t="n"/>
      <c r="C42" s="284" t="n"/>
      <c r="D42" s="285" t="n">
        <v>0</v>
      </c>
      <c r="E42" s="284" t="n"/>
      <c r="F42" s="285" t="n"/>
      <c r="G42" s="285" t="n"/>
      <c r="H42" s="285" t="n"/>
      <c r="I42" s="287" t="n"/>
      <c r="J42" s="285" t="n"/>
      <c r="K42" s="285" t="n"/>
      <c r="L42" s="285" t="n"/>
      <c r="M42" s="343">
        <f>M38*D42</f>
        <v/>
      </c>
      <c r="N42" s="157" t="n"/>
      <c r="O42" s="157" t="n"/>
      <c r="P42" s="345" t="n"/>
      <c r="Q42" s="157" t="n"/>
      <c r="R42" s="157" t="n"/>
      <c r="S42" s="157" t="n"/>
      <c r="T42" s="157" t="n"/>
      <c r="U42" s="157" t="n"/>
      <c r="V42" s="157" t="n"/>
      <c r="W42" s="157" t="n"/>
      <c r="X42" s="157" t="n"/>
      <c r="Y42" s="157" t="n"/>
      <c r="Z42" s="157" t="n"/>
      <c r="AA42" s="157" t="n"/>
      <c r="AB42" s="157" t="n"/>
      <c r="AC42" s="157" t="n"/>
      <c r="AD42" s="157" t="n"/>
      <c r="AE42" s="157" t="n"/>
      <c r="AF42" s="157" t="n"/>
      <c r="AG42" s="157" t="n"/>
      <c r="AH42" s="157" t="n"/>
      <c r="AI42" s="157" t="n"/>
      <c r="AJ42" s="157" t="n"/>
      <c r="AK42" s="157" t="n"/>
      <c r="AL42" s="157" t="n"/>
      <c r="AM42" s="157" t="n"/>
      <c r="AN42" s="157" t="n"/>
      <c r="AO42" s="157" t="n"/>
      <c r="AP42" s="157" t="n"/>
      <c r="AQ42" s="157" t="n"/>
      <c r="AR42" s="157" t="n"/>
      <c r="AS42" s="157" t="n"/>
      <c r="AT42" s="157" t="n"/>
      <c r="AU42" s="157" t="n"/>
      <c r="AV42" s="157" t="n"/>
      <c r="AW42" s="157" t="n"/>
      <c r="AX42" s="157" t="n"/>
      <c r="AY42" s="157" t="n"/>
      <c r="AZ42" s="157" t="n"/>
      <c r="BA42" s="157" t="n"/>
      <c r="BB42" s="157" t="n"/>
      <c r="BC42" s="157" t="n"/>
      <c r="BD42" s="157" t="n"/>
      <c r="BE42" s="157" t="n"/>
      <c r="BF42" s="157" t="n"/>
      <c r="BG42" s="157" t="n"/>
      <c r="BH42" s="157" t="n"/>
      <c r="BI42" s="157" t="n"/>
      <c r="BJ42" s="157" t="n"/>
      <c r="BK42" s="157" t="n"/>
      <c r="BL42" s="157" t="n"/>
      <c r="BM42" s="157" t="n"/>
      <c r="BN42" s="157" t="n"/>
      <c r="BO42" s="157" t="n"/>
      <c r="BP42" s="157" t="n"/>
      <c r="BQ42" s="157" t="n"/>
      <c r="BR42" s="157" t="n"/>
      <c r="BS42" s="157" t="n"/>
      <c r="BT42" s="157" t="n"/>
      <c r="BU42" s="157" t="n"/>
      <c r="BV42" s="157" t="n"/>
      <c r="BW42" s="163" t="n"/>
      <c r="BX42" s="163" t="n"/>
      <c r="BY42" s="163" t="n"/>
      <c r="BZ42" s="163" t="n"/>
      <c r="CA42" s="163" t="n"/>
      <c r="CB42" s="163" t="n"/>
      <c r="CC42" s="163" t="n"/>
      <c r="CD42" s="163" t="n"/>
      <c r="CE42" s="163" t="n"/>
    </row>
    <row r="43" ht="16.5" customFormat="1" customHeight="1" s="147" thickBot="1">
      <c r="A43" s="282" t="inlineStr">
        <is>
          <t>NET TOTAL</t>
        </is>
      </c>
      <c r="B43" s="283" t="n"/>
      <c r="C43" s="284" t="n"/>
      <c r="D43" s="284" t="n"/>
      <c r="E43" s="284" t="n"/>
      <c r="F43" s="284" t="n"/>
      <c r="G43" s="284" t="n"/>
      <c r="H43" s="284" t="n"/>
      <c r="I43" s="284" t="n"/>
      <c r="J43" s="285" t="n"/>
      <c r="K43" s="285" t="n"/>
      <c r="L43" s="285" t="n"/>
      <c r="M43" s="343">
        <f>SUM(M38:M42)</f>
        <v/>
      </c>
      <c r="N43" s="345" t="n"/>
      <c r="O43" s="345" t="n"/>
      <c r="P43" s="157" t="n"/>
      <c r="Q43" s="157" t="n"/>
      <c r="R43" s="157" t="n"/>
      <c r="S43" s="157" t="n"/>
      <c r="T43" s="157" t="n"/>
      <c r="U43" s="157" t="n"/>
      <c r="V43" s="157" t="n"/>
      <c r="W43" s="157" t="n"/>
      <c r="X43" s="157" t="n"/>
      <c r="Y43" s="157" t="n"/>
      <c r="Z43" s="157" t="n"/>
      <c r="AA43" s="157" t="n"/>
      <c r="AB43" s="157" t="n"/>
      <c r="AC43" s="157" t="n"/>
      <c r="AD43" s="157" t="n"/>
      <c r="AE43" s="157" t="n"/>
      <c r="AF43" s="157" t="n"/>
      <c r="AG43" s="157" t="n"/>
      <c r="AH43" s="157" t="n"/>
      <c r="AI43" s="157" t="n"/>
      <c r="AJ43" s="157" t="n"/>
      <c r="AK43" s="157" t="n"/>
      <c r="AL43" s="157" t="n"/>
      <c r="AM43" s="157" t="n"/>
      <c r="AN43" s="157" t="n"/>
      <c r="AO43" s="157" t="n"/>
      <c r="AP43" s="157" t="n"/>
      <c r="AQ43" s="157" t="n"/>
      <c r="AR43" s="157" t="n"/>
      <c r="AS43" s="157" t="n"/>
      <c r="AT43" s="157" t="n"/>
      <c r="AU43" s="157" t="n"/>
      <c r="AV43" s="157" t="n"/>
      <c r="AW43" s="157" t="n"/>
      <c r="AX43" s="157" t="n"/>
      <c r="AY43" s="157" t="n"/>
      <c r="AZ43" s="157" t="n"/>
      <c r="BA43" s="157" t="n"/>
      <c r="BB43" s="157" t="n"/>
      <c r="BC43" s="157" t="n"/>
      <c r="BD43" s="157" t="n"/>
      <c r="BE43" s="157" t="n"/>
      <c r="BF43" s="157" t="n"/>
      <c r="BG43" s="157" t="n"/>
      <c r="BH43" s="157" t="n"/>
      <c r="BI43" s="157" t="n"/>
      <c r="BJ43" s="157" t="n"/>
      <c r="BK43" s="157" t="n"/>
      <c r="BL43" s="157" t="n"/>
      <c r="BM43" s="157" t="n"/>
      <c r="BN43" s="157" t="n"/>
      <c r="BO43" s="157" t="n"/>
      <c r="BP43" s="157" t="n"/>
      <c r="BQ43" s="157" t="n"/>
      <c r="BR43" s="157" t="n"/>
      <c r="BS43" s="157" t="n"/>
      <c r="BT43" s="157" t="n"/>
      <c r="BU43" s="157" t="n"/>
      <c r="BV43" s="157" t="n"/>
      <c r="BW43" s="163" t="n"/>
      <c r="BX43" s="163" t="n"/>
      <c r="BY43" s="163" t="n"/>
      <c r="BZ43" s="163" t="n"/>
      <c r="CA43" s="163" t="n"/>
      <c r="CB43" s="163" t="n"/>
      <c r="CC43" s="163" t="n"/>
      <c r="CD43" s="163" t="n"/>
      <c r="CE43" s="163" t="n"/>
    </row>
    <row r="44" ht="15.75" customFormat="1" customHeight="1" s="147">
      <c r="A44" s="151">
        <f>IF(E44&lt;&gt;"",1+MAX(#REF!),"")</f>
        <v/>
      </c>
      <c r="B44" s="199" t="n"/>
      <c r="C44" s="200" t="n"/>
      <c r="D44" s="346" t="n"/>
      <c r="E44" s="202" t="n"/>
      <c r="F44" s="203" t="n"/>
      <c r="G44" s="347" t="n"/>
      <c r="H44" s="348" t="n"/>
      <c r="I44" s="347" t="n"/>
      <c r="J44" s="347" t="n"/>
      <c r="K44" s="349" t="n"/>
      <c r="L44" s="349" t="n"/>
      <c r="M44" s="146" t="n"/>
      <c r="N44" s="157" t="n"/>
      <c r="O44" s="157" t="n"/>
      <c r="P44" s="157" t="n"/>
      <c r="Q44" s="157" t="n"/>
      <c r="R44" s="157" t="n"/>
      <c r="S44" s="157" t="n"/>
      <c r="T44" s="157" t="n"/>
      <c r="U44" s="157" t="n"/>
      <c r="V44" s="157" t="n"/>
      <c r="W44" s="157" t="n"/>
      <c r="X44" s="157" t="n"/>
      <c r="Y44" s="157" t="n"/>
      <c r="Z44" s="157" t="n"/>
      <c r="AA44" s="157" t="n"/>
      <c r="AB44" s="157" t="n"/>
      <c r="AC44" s="157" t="n"/>
      <c r="AD44" s="157" t="n"/>
      <c r="AE44" s="157" t="n"/>
      <c r="AF44" s="157" t="n"/>
      <c r="AG44" s="157" t="n"/>
      <c r="AH44" s="157" t="n"/>
      <c r="AI44" s="157" t="n"/>
      <c r="AJ44" s="157" t="n"/>
      <c r="AK44" s="157" t="n"/>
      <c r="AL44" s="157" t="n"/>
      <c r="AM44" s="157" t="n"/>
      <c r="AN44" s="157" t="n"/>
      <c r="AO44" s="157" t="n"/>
      <c r="AP44" s="157" t="n"/>
      <c r="AQ44" s="157" t="n"/>
      <c r="AR44" s="157" t="n"/>
      <c r="AS44" s="157" t="n"/>
      <c r="AT44" s="157" t="n"/>
      <c r="AU44" s="157" t="n"/>
      <c r="AV44" s="157" t="n"/>
      <c r="AW44" s="157" t="n"/>
      <c r="AX44" s="157" t="n"/>
      <c r="AY44" s="157" t="n"/>
      <c r="AZ44" s="157" t="n"/>
      <c r="BA44" s="157" t="n"/>
      <c r="BB44" s="157" t="n"/>
      <c r="BC44" s="157" t="n"/>
      <c r="BD44" s="157" t="n"/>
      <c r="BE44" s="157" t="n"/>
      <c r="BF44" s="157" t="n"/>
      <c r="BG44" s="157" t="n"/>
      <c r="BH44" s="157" t="n"/>
      <c r="BI44" s="157" t="n"/>
      <c r="BJ44" s="157" t="n"/>
      <c r="BK44" s="157" t="n"/>
      <c r="BL44" s="157" t="n"/>
      <c r="BM44" s="157" t="n"/>
      <c r="BN44" s="157" t="n"/>
      <c r="BO44" s="157" t="n"/>
      <c r="BP44" s="157" t="n"/>
      <c r="BQ44" s="157" t="n"/>
      <c r="BR44" s="157" t="n"/>
      <c r="BS44" s="157" t="n"/>
      <c r="BT44" s="157" t="n"/>
      <c r="BU44" s="157" t="n"/>
      <c r="BV44" s="157" t="n"/>
      <c r="BW44" s="163" t="n"/>
      <c r="BX44" s="163" t="n"/>
      <c r="BY44" s="163" t="n"/>
      <c r="BZ44" s="163" t="n"/>
      <c r="CA44" s="163" t="n"/>
      <c r="CB44" s="163" t="n"/>
      <c r="CC44" s="163" t="n"/>
      <c r="CD44" s="163" t="n"/>
      <c r="CE44" s="163" t="n"/>
    </row>
    <row r="45" ht="15.75" customFormat="1" customHeight="1" s="147">
      <c r="A45" s="151">
        <f>IF(E45&lt;&gt;"",1+MAX($A$44:A44),"")</f>
        <v/>
      </c>
      <c r="B45" s="199" t="n"/>
      <c r="C45" s="200" t="n"/>
      <c r="D45" s="346" t="n"/>
      <c r="E45" s="202" t="n"/>
      <c r="F45" s="203" t="n"/>
      <c r="G45" s="347" t="n"/>
      <c r="H45" s="348" t="n"/>
      <c r="I45" s="347" t="n"/>
      <c r="J45" s="347" t="n"/>
      <c r="K45" s="349" t="n"/>
      <c r="L45" s="349" t="n"/>
      <c r="M45" s="146" t="n"/>
      <c r="N45" s="157" t="n"/>
      <c r="O45" s="157" t="n"/>
      <c r="P45" s="157" t="n"/>
      <c r="Q45" s="157" t="n"/>
      <c r="R45" s="157" t="n"/>
      <c r="S45" s="157" t="n"/>
      <c r="T45" s="157" t="n"/>
      <c r="U45" s="157" t="n"/>
      <c r="V45" s="157" t="n"/>
      <c r="W45" s="157" t="n"/>
      <c r="X45" s="157" t="n"/>
      <c r="Y45" s="157" t="n"/>
      <c r="Z45" s="157" t="n"/>
      <c r="AA45" s="157" t="n"/>
      <c r="AB45" s="157" t="n"/>
      <c r="AC45" s="157" t="n"/>
      <c r="AD45" s="157" t="n"/>
      <c r="AE45" s="157" t="n"/>
      <c r="AF45" s="157" t="n"/>
      <c r="AG45" s="157" t="n"/>
      <c r="AH45" s="157" t="n"/>
      <c r="AI45" s="157" t="n"/>
      <c r="AJ45" s="157" t="n"/>
      <c r="AK45" s="157" t="n"/>
      <c r="AL45" s="157" t="n"/>
      <c r="AM45" s="157" t="n"/>
      <c r="AN45" s="157" t="n"/>
      <c r="AO45" s="157" t="n"/>
      <c r="AP45" s="157" t="n"/>
      <c r="AQ45" s="157" t="n"/>
      <c r="AR45" s="157" t="n"/>
      <c r="AS45" s="157" t="n"/>
      <c r="AT45" s="157" t="n"/>
      <c r="AU45" s="157" t="n"/>
      <c r="AV45" s="157" t="n"/>
      <c r="AW45" s="157" t="n"/>
      <c r="AX45" s="157" t="n"/>
      <c r="AY45" s="157" t="n"/>
      <c r="AZ45" s="157" t="n"/>
      <c r="BA45" s="157" t="n"/>
      <c r="BB45" s="157" t="n"/>
      <c r="BC45" s="157" t="n"/>
      <c r="BD45" s="157" t="n"/>
      <c r="BE45" s="157" t="n"/>
      <c r="BF45" s="157" t="n"/>
      <c r="BG45" s="157" t="n"/>
      <c r="BH45" s="157" t="n"/>
      <c r="BI45" s="157" t="n"/>
      <c r="BJ45" s="157" t="n"/>
      <c r="BK45" s="157" t="n"/>
      <c r="BL45" s="157" t="n"/>
      <c r="BM45" s="157" t="n"/>
      <c r="BN45" s="157" t="n"/>
      <c r="BO45" s="157" t="n"/>
      <c r="BP45" s="157" t="n"/>
      <c r="BQ45" s="157" t="n"/>
      <c r="BR45" s="157" t="n"/>
      <c r="BS45" s="157" t="n"/>
      <c r="BT45" s="157" t="n"/>
      <c r="BU45" s="157" t="n"/>
      <c r="BV45" s="157" t="n"/>
      <c r="BW45" s="163" t="n"/>
      <c r="BX45" s="163" t="n"/>
      <c r="BY45" s="163" t="n"/>
      <c r="BZ45" s="163" t="n"/>
      <c r="CA45" s="163" t="n"/>
      <c r="CB45" s="163" t="n"/>
      <c r="CC45" s="163" t="n"/>
      <c r="CD45" s="163" t="n"/>
      <c r="CE45" s="163" t="n"/>
    </row>
    <row r="46" ht="15.75" customFormat="1" customHeight="1" s="147">
      <c r="A46" s="151">
        <f>IF(E46&lt;&gt;"",1+MAX($A$44:A45),"")</f>
        <v/>
      </c>
      <c r="B46" s="199" t="n"/>
      <c r="C46" s="200" t="n"/>
      <c r="D46" s="346" t="n"/>
      <c r="E46" s="202" t="n"/>
      <c r="F46" s="203" t="n"/>
      <c r="G46" s="347" t="n"/>
      <c r="H46" s="348" t="n"/>
      <c r="I46" s="347" t="n"/>
      <c r="J46" s="347" t="n"/>
      <c r="K46" s="349" t="n"/>
      <c r="L46" s="349" t="n"/>
      <c r="M46" s="146" t="n"/>
      <c r="N46" s="157" t="n"/>
      <c r="O46" s="157" t="n"/>
      <c r="P46" s="157" t="n"/>
      <c r="Q46" s="157" t="n"/>
      <c r="R46" s="157" t="n"/>
      <c r="S46" s="157" t="n"/>
      <c r="T46" s="157" t="n"/>
      <c r="U46" s="157" t="n"/>
      <c r="V46" s="157" t="n"/>
      <c r="W46" s="157" t="n"/>
      <c r="X46" s="157" t="n"/>
      <c r="Y46" s="157" t="n"/>
      <c r="Z46" s="157" t="n"/>
      <c r="AA46" s="157" t="n"/>
      <c r="AB46" s="157" t="n"/>
      <c r="AC46" s="157" t="n"/>
      <c r="AD46" s="157" t="n"/>
      <c r="AE46" s="157" t="n"/>
      <c r="AF46" s="157" t="n"/>
      <c r="AG46" s="157" t="n"/>
      <c r="AH46" s="157" t="n"/>
      <c r="AI46" s="157" t="n"/>
      <c r="AJ46" s="157" t="n"/>
      <c r="AK46" s="157" t="n"/>
      <c r="AL46" s="157" t="n"/>
      <c r="AM46" s="157" t="n"/>
      <c r="AN46" s="157" t="n"/>
      <c r="AO46" s="157" t="n"/>
      <c r="AP46" s="157" t="n"/>
      <c r="AQ46" s="157" t="n"/>
      <c r="AR46" s="157" t="n"/>
      <c r="AS46" s="157" t="n"/>
      <c r="AT46" s="157" t="n"/>
      <c r="AU46" s="157" t="n"/>
      <c r="AV46" s="157" t="n"/>
      <c r="AW46" s="157" t="n"/>
      <c r="AX46" s="157" t="n"/>
      <c r="AY46" s="157" t="n"/>
      <c r="AZ46" s="157" t="n"/>
      <c r="BA46" s="157" t="n"/>
      <c r="BB46" s="157" t="n"/>
      <c r="BC46" s="157" t="n"/>
      <c r="BD46" s="157" t="n"/>
      <c r="BE46" s="157" t="n"/>
      <c r="BF46" s="157" t="n"/>
      <c r="BG46" s="157" t="n"/>
      <c r="BH46" s="157" t="n"/>
      <c r="BI46" s="157" t="n"/>
      <c r="BJ46" s="157" t="n"/>
      <c r="BK46" s="157" t="n"/>
      <c r="BL46" s="157" t="n"/>
      <c r="BM46" s="157" t="n"/>
      <c r="BN46" s="157" t="n"/>
      <c r="BO46" s="157" t="n"/>
      <c r="BP46" s="157" t="n"/>
      <c r="BQ46" s="157" t="n"/>
      <c r="BR46" s="157" t="n"/>
      <c r="BS46" s="157" t="n"/>
      <c r="BT46" s="157" t="n"/>
      <c r="BU46" s="157" t="n"/>
      <c r="BV46" s="157" t="n"/>
      <c r="BW46" s="163" t="n"/>
      <c r="BX46" s="163" t="n"/>
      <c r="BY46" s="163" t="n"/>
      <c r="BZ46" s="163" t="n"/>
      <c r="CA46" s="163" t="n"/>
      <c r="CB46" s="163" t="n"/>
      <c r="CC46" s="163" t="n"/>
      <c r="CD46" s="163" t="n"/>
      <c r="CE46" s="163" t="n"/>
    </row>
    <row r="47" ht="15.75" customFormat="1" customHeight="1" s="147">
      <c r="A47" s="151">
        <f>IF(E47&lt;&gt;"",1+MAX($A$44:A46),"")</f>
        <v/>
      </c>
      <c r="B47" s="199" t="n"/>
      <c r="C47" s="200" t="n"/>
      <c r="D47" s="346" t="n"/>
      <c r="E47" s="202" t="n"/>
      <c r="F47" s="203" t="n"/>
      <c r="G47" s="347" t="n"/>
      <c r="H47" s="348" t="n"/>
      <c r="I47" s="347" t="n"/>
      <c r="J47" s="347" t="n"/>
      <c r="K47" s="349" t="n"/>
      <c r="L47" s="349" t="n"/>
      <c r="M47" s="146" t="n"/>
      <c r="N47" s="157" t="n"/>
      <c r="O47" s="157" t="n"/>
      <c r="P47" s="157" t="n"/>
      <c r="Q47" s="157" t="n"/>
      <c r="R47" s="157" t="n"/>
      <c r="S47" s="157" t="n"/>
      <c r="T47" s="157" t="n"/>
      <c r="U47" s="157" t="n"/>
      <c r="V47" s="157" t="n"/>
      <c r="W47" s="157" t="n"/>
      <c r="X47" s="157" t="n"/>
      <c r="Y47" s="157" t="n"/>
      <c r="Z47" s="157" t="n"/>
      <c r="AA47" s="157" t="n"/>
      <c r="AB47" s="157" t="n"/>
      <c r="AC47" s="157" t="n"/>
      <c r="AD47" s="157" t="n"/>
      <c r="AE47" s="157" t="n"/>
      <c r="AF47" s="157" t="n"/>
      <c r="AG47" s="157" t="n"/>
      <c r="AH47" s="157" t="n"/>
      <c r="AI47" s="157" t="n"/>
      <c r="AJ47" s="157" t="n"/>
      <c r="AK47" s="157" t="n"/>
      <c r="AL47" s="157" t="n"/>
      <c r="AM47" s="157" t="n"/>
      <c r="AN47" s="157" t="n"/>
      <c r="AO47" s="157" t="n"/>
      <c r="AP47" s="157" t="n"/>
      <c r="AQ47" s="157" t="n"/>
      <c r="AR47" s="157" t="n"/>
      <c r="AS47" s="157" t="n"/>
      <c r="AT47" s="157" t="n"/>
      <c r="AU47" s="157" t="n"/>
      <c r="AV47" s="157" t="n"/>
      <c r="AW47" s="157" t="n"/>
      <c r="AX47" s="157" t="n"/>
      <c r="AY47" s="157" t="n"/>
      <c r="AZ47" s="157" t="n"/>
      <c r="BA47" s="157" t="n"/>
      <c r="BB47" s="157" t="n"/>
      <c r="BC47" s="157" t="n"/>
      <c r="BD47" s="157" t="n"/>
      <c r="BE47" s="157" t="n"/>
      <c r="BF47" s="157" t="n"/>
      <c r="BG47" s="157" t="n"/>
      <c r="BH47" s="157" t="n"/>
      <c r="BI47" s="157" t="n"/>
      <c r="BJ47" s="157" t="n"/>
      <c r="BK47" s="157" t="n"/>
      <c r="BL47" s="157" t="n"/>
      <c r="BM47" s="157" t="n"/>
      <c r="BN47" s="157" t="n"/>
      <c r="BO47" s="157" t="n"/>
      <c r="BP47" s="157" t="n"/>
      <c r="BQ47" s="157" t="n"/>
      <c r="BR47" s="157" t="n"/>
      <c r="BS47" s="157" t="n"/>
      <c r="BT47" s="157" t="n"/>
      <c r="BU47" s="157" t="n"/>
      <c r="BV47" s="157" t="n"/>
      <c r="BW47" s="163" t="n"/>
      <c r="BX47" s="163" t="n"/>
      <c r="BY47" s="163" t="n"/>
      <c r="BZ47" s="163" t="n"/>
      <c r="CA47" s="163" t="n"/>
      <c r="CB47" s="163" t="n"/>
      <c r="CC47" s="163" t="n"/>
      <c r="CD47" s="163" t="n"/>
      <c r="CE47" s="163" t="n"/>
    </row>
    <row r="48" ht="15.75" customFormat="1" customHeight="1" s="147">
      <c r="A48" s="151">
        <f>IF(E48&lt;&gt;"",1+MAX($A$44:A47),"")</f>
        <v/>
      </c>
      <c r="B48" s="199" t="n"/>
      <c r="C48" s="200" t="n"/>
      <c r="D48" s="346" t="n"/>
      <c r="E48" s="202" t="n"/>
      <c r="F48" s="203" t="n"/>
      <c r="G48" s="347" t="n"/>
      <c r="H48" s="348" t="n"/>
      <c r="I48" s="347" t="n"/>
      <c r="J48" s="347" t="n"/>
      <c r="K48" s="349" t="n"/>
      <c r="L48" s="349" t="n"/>
      <c r="M48" s="146" t="n"/>
      <c r="N48" s="157" t="n"/>
      <c r="O48" s="157" t="n"/>
      <c r="P48" s="157" t="n"/>
      <c r="Q48" s="157" t="n"/>
      <c r="R48" s="157" t="n"/>
      <c r="S48" s="157" t="n"/>
      <c r="T48" s="157" t="n"/>
      <c r="U48" s="157" t="n"/>
      <c r="V48" s="157" t="n"/>
      <c r="W48" s="157" t="n"/>
      <c r="X48" s="157" t="n"/>
      <c r="Y48" s="157" t="n"/>
      <c r="Z48" s="157" t="n"/>
      <c r="AA48" s="157" t="n"/>
      <c r="AB48" s="157" t="n"/>
      <c r="AC48" s="157" t="n"/>
      <c r="AD48" s="157" t="n"/>
      <c r="AE48" s="157" t="n"/>
      <c r="AF48" s="157" t="n"/>
      <c r="AG48" s="157" t="n"/>
      <c r="AH48" s="157" t="n"/>
      <c r="AI48" s="157" t="n"/>
      <c r="AJ48" s="157" t="n"/>
      <c r="AK48" s="157" t="n"/>
      <c r="AL48" s="157" t="n"/>
      <c r="AM48" s="157" t="n"/>
      <c r="AN48" s="157" t="n"/>
      <c r="AO48" s="157" t="n"/>
      <c r="AP48" s="157" t="n"/>
      <c r="AQ48" s="157" t="n"/>
      <c r="AR48" s="157" t="n"/>
      <c r="AS48" s="157" t="n"/>
      <c r="AT48" s="157" t="n"/>
      <c r="AU48" s="157" t="n"/>
      <c r="AV48" s="157" t="n"/>
      <c r="AW48" s="157" t="n"/>
      <c r="AX48" s="157" t="n"/>
      <c r="AY48" s="157" t="n"/>
      <c r="AZ48" s="157" t="n"/>
      <c r="BA48" s="157" t="n"/>
      <c r="BB48" s="157" t="n"/>
      <c r="BC48" s="157" t="n"/>
      <c r="BD48" s="157" t="n"/>
      <c r="BE48" s="157" t="n"/>
      <c r="BF48" s="157" t="n"/>
      <c r="BG48" s="157" t="n"/>
      <c r="BH48" s="157" t="n"/>
      <c r="BI48" s="157" t="n"/>
      <c r="BJ48" s="157" t="n"/>
      <c r="BK48" s="157" t="n"/>
      <c r="BL48" s="157" t="n"/>
      <c r="BM48" s="157" t="n"/>
      <c r="BN48" s="157" t="n"/>
      <c r="BO48" s="157" t="n"/>
      <c r="BP48" s="157" t="n"/>
      <c r="BQ48" s="157" t="n"/>
      <c r="BR48" s="157" t="n"/>
      <c r="BS48" s="157" t="n"/>
      <c r="BT48" s="157" t="n"/>
      <c r="BU48" s="157" t="n"/>
      <c r="BV48" s="157" t="n"/>
      <c r="BW48" s="163" t="n"/>
      <c r="BX48" s="163" t="n"/>
      <c r="BY48" s="163" t="n"/>
      <c r="BZ48" s="163" t="n"/>
      <c r="CA48" s="163" t="n"/>
      <c r="CB48" s="163" t="n"/>
      <c r="CC48" s="163" t="n"/>
      <c r="CD48" s="163" t="n"/>
      <c r="CE48" s="163" t="n"/>
    </row>
    <row r="49" ht="15.75" customFormat="1" customHeight="1" s="147">
      <c r="A49" s="151">
        <f>IF(E49&lt;&gt;"",1+MAX($A$44:A48),"")</f>
        <v/>
      </c>
      <c r="B49" s="199" t="n"/>
      <c r="C49" s="200" t="n"/>
      <c r="D49" s="346" t="n"/>
      <c r="E49" s="202" t="n"/>
      <c r="F49" s="203" t="n"/>
      <c r="G49" s="347" t="n"/>
      <c r="H49" s="348" t="n"/>
      <c r="I49" s="347" t="n"/>
      <c r="J49" s="347" t="n"/>
      <c r="K49" s="349" t="n"/>
      <c r="L49" s="349" t="n"/>
      <c r="M49" s="146" t="n"/>
      <c r="N49" s="157" t="n"/>
      <c r="O49" s="157" t="n"/>
      <c r="P49" s="157" t="n"/>
      <c r="Q49" s="157" t="n"/>
      <c r="R49" s="157" t="n"/>
      <c r="S49" s="157" t="n"/>
      <c r="T49" s="157" t="n"/>
      <c r="U49" s="157" t="n"/>
      <c r="V49" s="157" t="n"/>
      <c r="W49" s="157" t="n"/>
      <c r="X49" s="157" t="n"/>
      <c r="Y49" s="157" t="n"/>
      <c r="Z49" s="157" t="n"/>
      <c r="AA49" s="157" t="n"/>
      <c r="AB49" s="157" t="n"/>
      <c r="AC49" s="157" t="n"/>
      <c r="AD49" s="157" t="n"/>
      <c r="AE49" s="157" t="n"/>
      <c r="AF49" s="157" t="n"/>
      <c r="AG49" s="157" t="n"/>
      <c r="AH49" s="157" t="n"/>
      <c r="AI49" s="157" t="n"/>
      <c r="AJ49" s="157" t="n"/>
      <c r="AK49" s="157" t="n"/>
      <c r="AL49" s="157" t="n"/>
      <c r="AM49" s="157" t="n"/>
      <c r="AN49" s="157" t="n"/>
      <c r="AO49" s="157" t="n"/>
      <c r="AP49" s="157" t="n"/>
      <c r="AQ49" s="157" t="n"/>
      <c r="AR49" s="157" t="n"/>
      <c r="AS49" s="157" t="n"/>
      <c r="AT49" s="157" t="n"/>
      <c r="AU49" s="157" t="n"/>
      <c r="AV49" s="157" t="n"/>
      <c r="AW49" s="157" t="n"/>
      <c r="AX49" s="157" t="n"/>
      <c r="AY49" s="157" t="n"/>
      <c r="AZ49" s="157" t="n"/>
      <c r="BA49" s="157" t="n"/>
      <c r="BB49" s="157" t="n"/>
      <c r="BC49" s="157" t="n"/>
      <c r="BD49" s="157" t="n"/>
      <c r="BE49" s="157" t="n"/>
      <c r="BF49" s="157" t="n"/>
      <c r="BG49" s="157" t="n"/>
      <c r="BH49" s="157" t="n"/>
      <c r="BI49" s="157" t="n"/>
      <c r="BJ49" s="157" t="n"/>
      <c r="BK49" s="157" t="n"/>
      <c r="BL49" s="157" t="n"/>
      <c r="BM49" s="157" t="n"/>
      <c r="BN49" s="157" t="n"/>
      <c r="BO49" s="157" t="n"/>
      <c r="BP49" s="157" t="n"/>
      <c r="BQ49" s="157" t="n"/>
      <c r="BR49" s="157" t="n"/>
      <c r="BS49" s="157" t="n"/>
      <c r="BT49" s="157" t="n"/>
      <c r="BU49" s="157" t="n"/>
      <c r="BV49" s="157" t="n"/>
      <c r="BW49" s="163" t="n"/>
      <c r="BX49" s="163" t="n"/>
      <c r="BY49" s="163" t="n"/>
      <c r="BZ49" s="163" t="n"/>
      <c r="CA49" s="163" t="n"/>
      <c r="CB49" s="163" t="n"/>
      <c r="CC49" s="163" t="n"/>
      <c r="CD49" s="163" t="n"/>
      <c r="CE49" s="163" t="n"/>
    </row>
    <row r="50" customFormat="1" s="147">
      <c r="A50" s="151">
        <f>IF(E50&lt;&gt;"",1+MAX($A$44:A49),"")</f>
        <v/>
      </c>
      <c r="B50" s="199" t="n"/>
      <c r="C50" s="200" t="n"/>
      <c r="D50" s="346" t="n"/>
      <c r="E50" s="202" t="n"/>
      <c r="F50" s="203" t="n"/>
      <c r="G50" s="347" t="n"/>
      <c r="H50" s="348" t="n"/>
      <c r="I50" s="347" t="n"/>
      <c r="J50" s="347" t="n"/>
      <c r="K50" s="349" t="n"/>
      <c r="L50" s="349" t="n"/>
      <c r="M50" s="146" t="n"/>
      <c r="N50" s="146" t="n"/>
      <c r="O50" s="146" t="n"/>
      <c r="P50" s="146" t="n"/>
      <c r="Q50" s="146" t="n"/>
      <c r="R50" s="146" t="n"/>
      <c r="S50" s="146" t="n"/>
      <c r="T50" s="146" t="n"/>
      <c r="U50" s="146" t="n"/>
      <c r="V50" s="146" t="n"/>
      <c r="W50" s="146" t="n"/>
      <c r="X50" s="146" t="n"/>
      <c r="Y50" s="146" t="n"/>
      <c r="Z50" s="146" t="n"/>
      <c r="AA50" s="146" t="n"/>
      <c r="AB50" s="146" t="n"/>
      <c r="AC50" s="146" t="n"/>
      <c r="AD50" s="146" t="n"/>
      <c r="AE50" s="146" t="n"/>
      <c r="AF50" s="146" t="n"/>
      <c r="AG50" s="146" t="n"/>
      <c r="AH50" s="146" t="n"/>
      <c r="AI50" s="146" t="n"/>
      <c r="AJ50" s="146" t="n"/>
      <c r="AK50" s="146" t="n"/>
      <c r="AL50" s="146" t="n"/>
      <c r="AM50" s="146" t="n"/>
      <c r="AN50" s="146" t="n"/>
      <c r="AO50" s="146" t="n"/>
      <c r="AP50" s="146" t="n"/>
      <c r="AQ50" s="146" t="n"/>
      <c r="AR50" s="146" t="n"/>
      <c r="AS50" s="146" t="n"/>
      <c r="AT50" s="146" t="n"/>
      <c r="AU50" s="146" t="n"/>
      <c r="AV50" s="146" t="n"/>
      <c r="AW50" s="146" t="n"/>
      <c r="AX50" s="146" t="n"/>
      <c r="AY50" s="146" t="n"/>
      <c r="AZ50" s="146" t="n"/>
      <c r="BA50" s="146" t="n"/>
      <c r="BB50" s="146" t="n"/>
      <c r="BC50" s="146" t="n"/>
      <c r="BD50" s="146" t="n"/>
      <c r="BE50" s="146" t="n"/>
      <c r="BF50" s="146" t="n"/>
      <c r="BG50" s="146" t="n"/>
      <c r="BH50" s="146" t="n"/>
      <c r="BI50" s="146" t="n"/>
      <c r="BJ50" s="146" t="n"/>
      <c r="BK50" s="146" t="n"/>
      <c r="BL50" s="146" t="n"/>
      <c r="BM50" s="146" t="n"/>
      <c r="BN50" s="146" t="n"/>
      <c r="BO50" s="146" t="n"/>
      <c r="BP50" s="146" t="n"/>
      <c r="BQ50" s="146" t="n"/>
      <c r="BR50" s="146" t="n"/>
      <c r="BS50" s="146" t="n"/>
      <c r="BT50" s="146" t="n"/>
      <c r="BU50" s="146" t="n"/>
      <c r="BV50" s="146" t="n"/>
    </row>
    <row r="51" customFormat="1" s="147">
      <c r="A51" s="151">
        <f>IF(E51&lt;&gt;"",1+MAX($A$44:A50),"")</f>
        <v/>
      </c>
      <c r="B51" s="199" t="n"/>
      <c r="C51" s="200" t="n"/>
      <c r="D51" s="346" t="n"/>
      <c r="E51" s="202" t="n"/>
      <c r="F51" s="203" t="n"/>
      <c r="G51" s="347" t="n"/>
      <c r="H51" s="348" t="n"/>
      <c r="I51" s="347" t="n"/>
      <c r="J51" s="347" t="n"/>
      <c r="K51" s="349" t="n"/>
      <c r="L51" s="349" t="n"/>
      <c r="M51" s="146" t="n"/>
      <c r="N51" s="146" t="n"/>
      <c r="O51" s="146" t="n"/>
      <c r="P51" s="146" t="n"/>
      <c r="Q51" s="146" t="n"/>
      <c r="R51" s="146" t="n"/>
      <c r="S51" s="146" t="n"/>
      <c r="T51" s="146" t="n"/>
      <c r="U51" s="146" t="n"/>
      <c r="V51" s="146" t="n"/>
      <c r="W51" s="146" t="n"/>
      <c r="X51" s="146" t="n"/>
      <c r="Y51" s="146" t="n"/>
      <c r="Z51" s="146" t="n"/>
      <c r="AA51" s="146" t="n"/>
      <c r="AB51" s="146" t="n"/>
      <c r="AC51" s="146" t="n"/>
      <c r="AD51" s="146" t="n"/>
      <c r="AE51" s="146" t="n"/>
      <c r="AF51" s="146" t="n"/>
      <c r="AG51" s="146" t="n"/>
      <c r="AH51" s="146" t="n"/>
      <c r="AI51" s="146" t="n"/>
      <c r="AJ51" s="146" t="n"/>
      <c r="AK51" s="146" t="n"/>
      <c r="AL51" s="146" t="n"/>
      <c r="AM51" s="146" t="n"/>
      <c r="AN51" s="146" t="n"/>
      <c r="AO51" s="146" t="n"/>
      <c r="AP51" s="146" t="n"/>
      <c r="AQ51" s="146" t="n"/>
      <c r="AR51" s="146" t="n"/>
      <c r="AS51" s="146" t="n"/>
      <c r="AT51" s="146" t="n"/>
      <c r="AU51" s="146" t="n"/>
      <c r="AV51" s="146" t="n"/>
      <c r="AW51" s="146" t="n"/>
      <c r="AX51" s="146" t="n"/>
      <c r="AY51" s="146" t="n"/>
      <c r="AZ51" s="146" t="n"/>
      <c r="BA51" s="146" t="n"/>
      <c r="BB51" s="146" t="n"/>
      <c r="BC51" s="146" t="n"/>
      <c r="BD51" s="146" t="n"/>
      <c r="BE51" s="146" t="n"/>
      <c r="BF51" s="146" t="n"/>
      <c r="BG51" s="146" t="n"/>
      <c r="BH51" s="146" t="n"/>
      <c r="BI51" s="146" t="n"/>
      <c r="BJ51" s="146" t="n"/>
      <c r="BK51" s="146" t="n"/>
      <c r="BL51" s="146" t="n"/>
      <c r="BM51" s="146" t="n"/>
      <c r="BN51" s="146" t="n"/>
      <c r="BO51" s="146" t="n"/>
      <c r="BP51" s="146" t="n"/>
      <c r="BQ51" s="146" t="n"/>
      <c r="BR51" s="146" t="n"/>
      <c r="BS51" s="146" t="n"/>
      <c r="BT51" s="146" t="n"/>
      <c r="BU51" s="146" t="n"/>
      <c r="BV51" s="146" t="n"/>
    </row>
    <row r="52" customFormat="1" s="147">
      <c r="A52" s="151">
        <f>IF(E52&lt;&gt;"",1+MAX($A$44:A51),"")</f>
        <v/>
      </c>
      <c r="B52" s="199" t="n"/>
      <c r="C52" s="200" t="n"/>
      <c r="D52" s="346" t="n"/>
      <c r="E52" s="202" t="n"/>
      <c r="F52" s="203" t="n"/>
      <c r="G52" s="347" t="n"/>
      <c r="H52" s="348" t="n"/>
      <c r="I52" s="347" t="n"/>
      <c r="J52" s="347" t="n"/>
      <c r="K52" s="349" t="n"/>
      <c r="L52" s="349" t="n"/>
      <c r="M52" s="146" t="n"/>
      <c r="N52" s="146" t="n"/>
      <c r="O52" s="146" t="n"/>
      <c r="P52" s="146" t="n"/>
      <c r="Q52" s="146" t="n"/>
      <c r="R52" s="146" t="n"/>
      <c r="S52" s="146" t="n"/>
      <c r="T52" s="146" t="n"/>
      <c r="U52" s="146" t="n"/>
      <c r="V52" s="146" t="n"/>
      <c r="W52" s="146" t="n"/>
      <c r="X52" s="146" t="n"/>
      <c r="Y52" s="146" t="n"/>
      <c r="Z52" s="146" t="n"/>
      <c r="AA52" s="146" t="n"/>
      <c r="AB52" s="146" t="n"/>
      <c r="AC52" s="146" t="n"/>
      <c r="AD52" s="146" t="n"/>
      <c r="AE52" s="146" t="n"/>
      <c r="AF52" s="146" t="n"/>
      <c r="AG52" s="146" t="n"/>
      <c r="AH52" s="146" t="n"/>
      <c r="AI52" s="146" t="n"/>
      <c r="AJ52" s="146" t="n"/>
      <c r="AK52" s="146" t="n"/>
      <c r="AL52" s="146" t="n"/>
      <c r="AM52" s="146" t="n"/>
      <c r="AN52" s="146" t="n"/>
      <c r="AO52" s="146" t="n"/>
      <c r="AP52" s="146" t="n"/>
      <c r="AQ52" s="146" t="n"/>
      <c r="AR52" s="146" t="n"/>
      <c r="AS52" s="146" t="n"/>
      <c r="AT52" s="146" t="n"/>
      <c r="AU52" s="146" t="n"/>
      <c r="AV52" s="146" t="n"/>
      <c r="AW52" s="146" t="n"/>
      <c r="AX52" s="146" t="n"/>
      <c r="AY52" s="146" t="n"/>
      <c r="AZ52" s="146" t="n"/>
      <c r="BA52" s="146" t="n"/>
      <c r="BB52" s="146" t="n"/>
      <c r="BC52" s="146" t="n"/>
      <c r="BD52" s="146" t="n"/>
      <c r="BE52" s="146" t="n"/>
      <c r="BF52" s="146" t="n"/>
      <c r="BG52" s="146" t="n"/>
      <c r="BH52" s="146" t="n"/>
      <c r="BI52" s="146" t="n"/>
      <c r="BJ52" s="146" t="n"/>
      <c r="BK52" s="146" t="n"/>
      <c r="BL52" s="146" t="n"/>
      <c r="BM52" s="146" t="n"/>
      <c r="BN52" s="146" t="n"/>
      <c r="BO52" s="146" t="n"/>
      <c r="BP52" s="146" t="n"/>
      <c r="BQ52" s="146" t="n"/>
      <c r="BR52" s="146" t="n"/>
      <c r="BS52" s="146" t="n"/>
      <c r="BT52" s="146" t="n"/>
      <c r="BU52" s="146" t="n"/>
      <c r="BV52" s="146" t="n"/>
    </row>
    <row r="53" customFormat="1" s="147">
      <c r="A53" s="151">
        <f>IF(E53&lt;&gt;"",1+MAX($A$44:A52),"")</f>
        <v/>
      </c>
      <c r="B53" s="199" t="n"/>
      <c r="C53" s="200" t="n"/>
      <c r="D53" s="346" t="n"/>
      <c r="E53" s="202" t="n"/>
      <c r="F53" s="203" t="n"/>
      <c r="G53" s="347" t="n"/>
      <c r="H53" s="348" t="n"/>
      <c r="I53" s="347" t="n"/>
      <c r="J53" s="347" t="n"/>
      <c r="K53" s="349" t="n"/>
      <c r="L53" s="349" t="n"/>
      <c r="M53" s="146" t="n"/>
      <c r="N53" s="146" t="n"/>
      <c r="O53" s="146" t="n"/>
      <c r="P53" s="146" t="n"/>
      <c r="Q53" s="146" t="n"/>
      <c r="R53" s="146" t="n"/>
      <c r="S53" s="146" t="n"/>
      <c r="T53" s="146" t="n"/>
      <c r="U53" s="146" t="n"/>
      <c r="V53" s="146" t="n"/>
      <c r="W53" s="146" t="n"/>
      <c r="X53" s="146" t="n"/>
      <c r="Y53" s="146" t="n"/>
      <c r="Z53" s="146" t="n"/>
      <c r="AA53" s="146" t="n"/>
      <c r="AB53" s="146" t="n"/>
      <c r="AC53" s="146" t="n"/>
      <c r="AD53" s="146" t="n"/>
      <c r="AE53" s="146" t="n"/>
      <c r="AF53" s="146" t="n"/>
      <c r="AG53" s="146" t="n"/>
      <c r="AH53" s="146" t="n"/>
      <c r="AI53" s="146" t="n"/>
      <c r="AJ53" s="146" t="n"/>
      <c r="AK53" s="146" t="n"/>
      <c r="AL53" s="146" t="n"/>
      <c r="AM53" s="146" t="n"/>
      <c r="AN53" s="146" t="n"/>
      <c r="AO53" s="146" t="n"/>
      <c r="AP53" s="146" t="n"/>
      <c r="AQ53" s="146" t="n"/>
      <c r="AR53" s="146" t="n"/>
      <c r="AS53" s="146" t="n"/>
      <c r="AT53" s="146" t="n"/>
      <c r="AU53" s="146" t="n"/>
      <c r="AV53" s="146" t="n"/>
      <c r="AW53" s="146" t="n"/>
      <c r="AX53" s="146" t="n"/>
      <c r="AY53" s="146" t="n"/>
      <c r="AZ53" s="146" t="n"/>
      <c r="BA53" s="146" t="n"/>
      <c r="BB53" s="146" t="n"/>
      <c r="BC53" s="146" t="n"/>
      <c r="BD53" s="146" t="n"/>
      <c r="BE53" s="146" t="n"/>
      <c r="BF53" s="146" t="n"/>
      <c r="BG53" s="146" t="n"/>
      <c r="BH53" s="146" t="n"/>
      <c r="BI53" s="146" t="n"/>
      <c r="BJ53" s="146" t="n"/>
      <c r="BK53" s="146" t="n"/>
      <c r="BL53" s="146" t="n"/>
      <c r="BM53" s="146" t="n"/>
      <c r="BN53" s="146" t="n"/>
      <c r="BO53" s="146" t="n"/>
      <c r="BP53" s="146" t="n"/>
      <c r="BQ53" s="146" t="n"/>
      <c r="BR53" s="146" t="n"/>
      <c r="BS53" s="146" t="n"/>
      <c r="BT53" s="146" t="n"/>
      <c r="BU53" s="146" t="n"/>
      <c r="BV53" s="146" t="n"/>
    </row>
    <row r="54" customFormat="1" s="147">
      <c r="A54" s="151">
        <f>IF(E54&lt;&gt;"",1+MAX($A$44:A53),"")</f>
        <v/>
      </c>
      <c r="B54" s="199" t="n"/>
      <c r="C54" s="200" t="n"/>
      <c r="D54" s="346" t="n"/>
      <c r="E54" s="202" t="n"/>
      <c r="F54" s="203" t="n"/>
      <c r="G54" s="347" t="n"/>
      <c r="H54" s="348" t="n"/>
      <c r="I54" s="347" t="n"/>
      <c r="J54" s="347" t="n"/>
      <c r="K54" s="349" t="n"/>
      <c r="L54" s="349" t="n"/>
      <c r="M54" s="146" t="n"/>
      <c r="N54" s="146" t="n"/>
      <c r="O54" s="146" t="n"/>
      <c r="P54" s="146" t="n"/>
      <c r="Q54" s="146" t="n"/>
      <c r="R54" s="146" t="n"/>
      <c r="S54" s="146" t="n"/>
      <c r="T54" s="146" t="n"/>
      <c r="U54" s="146" t="n"/>
      <c r="V54" s="146" t="n"/>
      <c r="W54" s="146" t="n"/>
      <c r="X54" s="146" t="n"/>
      <c r="Y54" s="146" t="n"/>
      <c r="Z54" s="146" t="n"/>
      <c r="AA54" s="146" t="n"/>
      <c r="AB54" s="146" t="n"/>
      <c r="AC54" s="146" t="n"/>
      <c r="AD54" s="146" t="n"/>
      <c r="AE54" s="146" t="n"/>
      <c r="AF54" s="146" t="n"/>
      <c r="AG54" s="146" t="n"/>
      <c r="AH54" s="146" t="n"/>
      <c r="AI54" s="146" t="n"/>
      <c r="AJ54" s="146" t="n"/>
      <c r="AK54" s="146" t="n"/>
      <c r="AL54" s="146" t="n"/>
      <c r="AM54" s="146" t="n"/>
      <c r="AN54" s="146" t="n"/>
      <c r="AO54" s="146" t="n"/>
      <c r="AP54" s="146" t="n"/>
      <c r="AQ54" s="146" t="n"/>
      <c r="AR54" s="146" t="n"/>
      <c r="AS54" s="146" t="n"/>
      <c r="AT54" s="146" t="n"/>
      <c r="AU54" s="146" t="n"/>
      <c r="AV54" s="146" t="n"/>
      <c r="AW54" s="146" t="n"/>
      <c r="AX54" s="146" t="n"/>
      <c r="AY54" s="146" t="n"/>
      <c r="AZ54" s="146" t="n"/>
      <c r="BA54" s="146" t="n"/>
      <c r="BB54" s="146" t="n"/>
      <c r="BC54" s="146" t="n"/>
      <c r="BD54" s="146" t="n"/>
      <c r="BE54" s="146" t="n"/>
      <c r="BF54" s="146" t="n"/>
      <c r="BG54" s="146" t="n"/>
      <c r="BH54" s="146" t="n"/>
      <c r="BI54" s="146" t="n"/>
      <c r="BJ54" s="146" t="n"/>
      <c r="BK54" s="146" t="n"/>
      <c r="BL54" s="146" t="n"/>
      <c r="BM54" s="146" t="n"/>
      <c r="BN54" s="146" t="n"/>
      <c r="BO54" s="146" t="n"/>
      <c r="BP54" s="146" t="n"/>
      <c r="BQ54" s="146" t="n"/>
      <c r="BR54" s="146" t="n"/>
      <c r="BS54" s="146" t="n"/>
      <c r="BT54" s="146" t="n"/>
      <c r="BU54" s="146" t="n"/>
      <c r="BV54" s="146" t="n"/>
    </row>
    <row r="55" customFormat="1" s="147">
      <c r="A55" s="151">
        <f>IF(E55&lt;&gt;"",1+MAX($A$44:A54),"")</f>
        <v/>
      </c>
      <c r="B55" s="199" t="n"/>
      <c r="C55" s="200" t="n"/>
      <c r="D55" s="346" t="n"/>
      <c r="E55" s="202" t="n"/>
      <c r="F55" s="203" t="n"/>
      <c r="G55" s="347" t="n"/>
      <c r="H55" s="348" t="n"/>
      <c r="I55" s="347" t="n"/>
      <c r="J55" s="347" t="n"/>
      <c r="K55" s="349" t="n"/>
      <c r="L55" s="349" t="n"/>
      <c r="M55" s="146" t="n"/>
      <c r="N55" s="146" t="n"/>
      <c r="O55" s="146" t="n"/>
      <c r="P55" s="146" t="n"/>
      <c r="Q55" s="146" t="n"/>
      <c r="R55" s="146" t="n"/>
      <c r="S55" s="146" t="n"/>
      <c r="T55" s="146" t="n"/>
      <c r="U55" s="146" t="n"/>
      <c r="V55" s="146" t="n"/>
      <c r="W55" s="146" t="n"/>
      <c r="X55" s="146" t="n"/>
      <c r="Y55" s="146" t="n"/>
      <c r="Z55" s="146" t="n"/>
      <c r="AA55" s="146" t="n"/>
      <c r="AB55" s="146" t="n"/>
      <c r="AC55" s="146" t="n"/>
      <c r="AD55" s="146" t="n"/>
      <c r="AE55" s="146" t="n"/>
      <c r="AF55" s="146" t="n"/>
      <c r="AG55" s="146" t="n"/>
      <c r="AH55" s="146" t="n"/>
      <c r="AI55" s="146" t="n"/>
      <c r="AJ55" s="146" t="n"/>
      <c r="AK55" s="146" t="n"/>
      <c r="AL55" s="146" t="n"/>
      <c r="AM55" s="146" t="n"/>
      <c r="AN55" s="146" t="n"/>
      <c r="AO55" s="146" t="n"/>
      <c r="AP55" s="146" t="n"/>
      <c r="AQ55" s="146" t="n"/>
      <c r="AR55" s="146" t="n"/>
      <c r="AS55" s="146" t="n"/>
      <c r="AT55" s="146" t="n"/>
      <c r="AU55" s="146" t="n"/>
      <c r="AV55" s="146" t="n"/>
      <c r="AW55" s="146" t="n"/>
      <c r="AX55" s="146" t="n"/>
      <c r="AY55" s="146" t="n"/>
      <c r="AZ55" s="146" t="n"/>
      <c r="BA55" s="146" t="n"/>
      <c r="BB55" s="146" t="n"/>
      <c r="BC55" s="146" t="n"/>
      <c r="BD55" s="146" t="n"/>
      <c r="BE55" s="146" t="n"/>
      <c r="BF55" s="146" t="n"/>
      <c r="BG55" s="146" t="n"/>
      <c r="BH55" s="146" t="n"/>
      <c r="BI55" s="146" t="n"/>
      <c r="BJ55" s="146" t="n"/>
      <c r="BK55" s="146" t="n"/>
      <c r="BL55" s="146" t="n"/>
      <c r="BM55" s="146" t="n"/>
      <c r="BN55" s="146" t="n"/>
      <c r="BO55" s="146" t="n"/>
      <c r="BP55" s="146" t="n"/>
      <c r="BQ55" s="146" t="n"/>
      <c r="BR55" s="146" t="n"/>
      <c r="BS55" s="146" t="n"/>
      <c r="BT55" s="146" t="n"/>
      <c r="BU55" s="146" t="n"/>
      <c r="BV55" s="146" t="n"/>
    </row>
    <row r="56" customFormat="1" s="147">
      <c r="A56" s="151">
        <f>IF(E56&lt;&gt;"",1+MAX($A$44:A55),"")</f>
        <v/>
      </c>
      <c r="B56" s="199" t="n"/>
      <c r="C56" s="200" t="n"/>
      <c r="D56" s="346" t="n"/>
      <c r="E56" s="202" t="n"/>
      <c r="F56" s="203" t="n"/>
      <c r="G56" s="347" t="n"/>
      <c r="H56" s="348" t="n"/>
      <c r="I56" s="347" t="n"/>
      <c r="J56" s="347" t="n"/>
      <c r="K56" s="349" t="n"/>
      <c r="L56" s="349" t="n"/>
      <c r="M56" s="146" t="n"/>
      <c r="N56" s="146" t="n"/>
      <c r="O56" s="146" t="n"/>
      <c r="P56" s="146" t="n"/>
      <c r="Q56" s="146" t="n"/>
      <c r="R56" s="146" t="n"/>
      <c r="S56" s="146" t="n"/>
      <c r="T56" s="146" t="n"/>
      <c r="U56" s="146" t="n"/>
      <c r="V56" s="146" t="n"/>
      <c r="W56" s="146" t="n"/>
      <c r="X56" s="146" t="n"/>
      <c r="Y56" s="146" t="n"/>
      <c r="Z56" s="146" t="n"/>
      <c r="AA56" s="146" t="n"/>
      <c r="AB56" s="146" t="n"/>
      <c r="AC56" s="146" t="n"/>
      <c r="AD56" s="146" t="n"/>
      <c r="AE56" s="146" t="n"/>
      <c r="AF56" s="146" t="n"/>
      <c r="AG56" s="146" t="n"/>
      <c r="AH56" s="146" t="n"/>
      <c r="AI56" s="146" t="n"/>
      <c r="AJ56" s="146" t="n"/>
      <c r="AK56" s="146" t="n"/>
      <c r="AL56" s="146" t="n"/>
      <c r="AM56" s="146" t="n"/>
      <c r="AN56" s="146" t="n"/>
      <c r="AO56" s="146" t="n"/>
      <c r="AP56" s="146" t="n"/>
      <c r="AQ56" s="146" t="n"/>
      <c r="AR56" s="146" t="n"/>
      <c r="AS56" s="146" t="n"/>
      <c r="AT56" s="146" t="n"/>
      <c r="AU56" s="146" t="n"/>
      <c r="AV56" s="146" t="n"/>
      <c r="AW56" s="146" t="n"/>
      <c r="AX56" s="146" t="n"/>
      <c r="AY56" s="146" t="n"/>
      <c r="AZ56" s="146" t="n"/>
      <c r="BA56" s="146" t="n"/>
      <c r="BB56" s="146" t="n"/>
      <c r="BC56" s="146" t="n"/>
      <c r="BD56" s="146" t="n"/>
      <c r="BE56" s="146" t="n"/>
      <c r="BF56" s="146" t="n"/>
      <c r="BG56" s="146" t="n"/>
      <c r="BH56" s="146" t="n"/>
      <c r="BI56" s="146" t="n"/>
      <c r="BJ56" s="146" t="n"/>
      <c r="BK56" s="146" t="n"/>
      <c r="BL56" s="146" t="n"/>
      <c r="BM56" s="146" t="n"/>
      <c r="BN56" s="146" t="n"/>
      <c r="BO56" s="146" t="n"/>
      <c r="BP56" s="146" t="n"/>
      <c r="BQ56" s="146" t="n"/>
      <c r="BR56" s="146" t="n"/>
      <c r="BS56" s="146" t="n"/>
      <c r="BT56" s="146" t="n"/>
      <c r="BU56" s="146" t="n"/>
      <c r="BV56" s="146" t="n"/>
    </row>
    <row r="57" customFormat="1" s="147">
      <c r="A57" s="151">
        <f>IF(E57&lt;&gt;"",1+MAX($A$44:A56),"")</f>
        <v/>
      </c>
      <c r="B57" s="199" t="n"/>
      <c r="C57" s="200" t="n"/>
      <c r="D57" s="346" t="n"/>
      <c r="E57" s="202" t="n"/>
      <c r="F57" s="203" t="n"/>
      <c r="G57" s="347" t="n"/>
      <c r="H57" s="348" t="n"/>
      <c r="I57" s="347" t="n"/>
      <c r="J57" s="349" t="n"/>
      <c r="K57" s="349" t="n"/>
      <c r="L57" s="349" t="n"/>
      <c r="M57" s="146" t="n"/>
      <c r="N57" s="146" t="n"/>
      <c r="O57" s="146" t="n"/>
      <c r="P57" s="146" t="n"/>
      <c r="Q57" s="146" t="n"/>
      <c r="R57" s="146" t="n"/>
      <c r="S57" s="146" t="n"/>
      <c r="T57" s="146" t="n"/>
      <c r="U57" s="146" t="n"/>
      <c r="V57" s="146" t="n"/>
      <c r="W57" s="146" t="n"/>
      <c r="X57" s="146" t="n"/>
      <c r="Y57" s="146" t="n"/>
      <c r="Z57" s="146" t="n"/>
      <c r="AA57" s="146" t="n"/>
      <c r="AB57" s="146" t="n"/>
      <c r="AC57" s="146" t="n"/>
      <c r="AD57" s="146" t="n"/>
      <c r="AE57" s="146" t="n"/>
      <c r="AF57" s="146" t="n"/>
      <c r="AG57" s="146" t="n"/>
      <c r="AH57" s="146" t="n"/>
      <c r="AI57" s="146" t="n"/>
      <c r="AJ57" s="146" t="n"/>
      <c r="AK57" s="146" t="n"/>
      <c r="AL57" s="146" t="n"/>
      <c r="AM57" s="146" t="n"/>
      <c r="AN57" s="146" t="n"/>
      <c r="AO57" s="146" t="n"/>
      <c r="AP57" s="146" t="n"/>
      <c r="AQ57" s="146" t="n"/>
      <c r="AR57" s="146" t="n"/>
      <c r="AS57" s="146" t="n"/>
      <c r="AT57" s="146" t="n"/>
      <c r="AU57" s="146" t="n"/>
      <c r="AV57" s="146" t="n"/>
      <c r="AW57" s="146" t="n"/>
      <c r="AX57" s="146" t="n"/>
      <c r="AY57" s="146" t="n"/>
      <c r="AZ57" s="146" t="n"/>
      <c r="BA57" s="146" t="n"/>
      <c r="BB57" s="146" t="n"/>
      <c r="BC57" s="146" t="n"/>
      <c r="BD57" s="146" t="n"/>
      <c r="BE57" s="146" t="n"/>
      <c r="BF57" s="146" t="n"/>
      <c r="BG57" s="146" t="n"/>
      <c r="BH57" s="146" t="n"/>
      <c r="BI57" s="146" t="n"/>
      <c r="BJ57" s="146" t="n"/>
      <c r="BK57" s="146" t="n"/>
      <c r="BL57" s="146" t="n"/>
      <c r="BM57" s="146" t="n"/>
      <c r="BN57" s="146" t="n"/>
      <c r="BO57" s="146" t="n"/>
      <c r="BP57" s="146" t="n"/>
      <c r="BQ57" s="146" t="n"/>
      <c r="BR57" s="146" t="n"/>
      <c r="BS57" s="146" t="n"/>
      <c r="BT57" s="146" t="n"/>
      <c r="BU57" s="146" t="n"/>
      <c r="BV57" s="146" t="n"/>
    </row>
    <row r="58" customFormat="1" s="147">
      <c r="A58" s="151">
        <f>IF(E58&lt;&gt;"",1+MAX($A$44:A57),"")</f>
        <v/>
      </c>
      <c r="B58" s="199" t="n"/>
      <c r="C58" s="200" t="n"/>
      <c r="D58" s="346" t="n"/>
      <c r="E58" s="202" t="n"/>
      <c r="F58" s="203" t="n"/>
      <c r="G58" s="347" t="n"/>
      <c r="H58" s="348" t="n"/>
      <c r="I58" s="347" t="n"/>
      <c r="J58" s="347" t="n"/>
      <c r="K58" s="349" t="n"/>
      <c r="L58" s="349" t="n"/>
      <c r="M58" s="146" t="n"/>
      <c r="N58" s="146" t="n"/>
      <c r="O58" s="146" t="n"/>
      <c r="P58" s="146" t="n"/>
      <c r="Q58" s="146" t="n"/>
      <c r="R58" s="146" t="n"/>
      <c r="S58" s="146" t="n"/>
      <c r="T58" s="146" t="n"/>
      <c r="U58" s="146" t="n"/>
      <c r="V58" s="146" t="n"/>
      <c r="W58" s="146" t="n"/>
      <c r="X58" s="146" t="n"/>
      <c r="Y58" s="146" t="n"/>
      <c r="Z58" s="146" t="n"/>
      <c r="AA58" s="146" t="n"/>
      <c r="AB58" s="146" t="n"/>
      <c r="AC58" s="146" t="n"/>
      <c r="AD58" s="146" t="n"/>
      <c r="AE58" s="146" t="n"/>
      <c r="AF58" s="146" t="n"/>
      <c r="AG58" s="146" t="n"/>
      <c r="AH58" s="146" t="n"/>
      <c r="AI58" s="146" t="n"/>
      <c r="AJ58" s="146" t="n"/>
      <c r="AK58" s="146" t="n"/>
      <c r="AL58" s="146" t="n"/>
      <c r="AM58" s="146" t="n"/>
      <c r="AN58" s="146" t="n"/>
      <c r="AO58" s="146" t="n"/>
      <c r="AP58" s="146" t="n"/>
      <c r="AQ58" s="146" t="n"/>
      <c r="AR58" s="146" t="n"/>
      <c r="AS58" s="146" t="n"/>
      <c r="AT58" s="146" t="n"/>
      <c r="AU58" s="146" t="n"/>
      <c r="AV58" s="146" t="n"/>
      <c r="AW58" s="146" t="n"/>
      <c r="AX58" s="146" t="n"/>
      <c r="AY58" s="146" t="n"/>
      <c r="AZ58" s="146" t="n"/>
      <c r="BA58" s="146" t="n"/>
      <c r="BB58" s="146" t="n"/>
      <c r="BC58" s="146" t="n"/>
      <c r="BD58" s="146" t="n"/>
      <c r="BE58" s="146" t="n"/>
      <c r="BF58" s="146" t="n"/>
      <c r="BG58" s="146" t="n"/>
      <c r="BH58" s="146" t="n"/>
      <c r="BI58" s="146" t="n"/>
      <c r="BJ58" s="146" t="n"/>
      <c r="BK58" s="146" t="n"/>
      <c r="BL58" s="146" t="n"/>
      <c r="BM58" s="146" t="n"/>
      <c r="BN58" s="146" t="n"/>
      <c r="BO58" s="146" t="n"/>
      <c r="BP58" s="146" t="n"/>
      <c r="BQ58" s="146" t="n"/>
      <c r="BR58" s="146" t="n"/>
      <c r="BS58" s="146" t="n"/>
      <c r="BT58" s="146" t="n"/>
      <c r="BU58" s="146" t="n"/>
      <c r="BV58" s="146" t="n"/>
    </row>
    <row r="59" customFormat="1" s="147">
      <c r="A59" s="151">
        <f>IF(E59&lt;&gt;"",1+MAX($A$44:A58),"")</f>
        <v/>
      </c>
      <c r="B59" s="199" t="n"/>
      <c r="C59" s="200" t="n"/>
      <c r="D59" s="346" t="n"/>
      <c r="E59" s="202" t="n"/>
      <c r="F59" s="203" t="n"/>
      <c r="G59" s="347" t="n"/>
      <c r="H59" s="348" t="n"/>
      <c r="I59" s="347" t="n"/>
      <c r="J59" s="347" t="n"/>
      <c r="K59" s="349" t="n"/>
      <c r="L59" s="349" t="n"/>
      <c r="M59" s="146" t="n"/>
      <c r="N59" s="146" t="n"/>
      <c r="O59" s="146" t="n"/>
      <c r="P59" s="146" t="n"/>
      <c r="Q59" s="146" t="n"/>
      <c r="R59" s="146" t="n"/>
      <c r="S59" s="146" t="n"/>
      <c r="T59" s="146" t="n"/>
      <c r="U59" s="146" t="n"/>
      <c r="V59" s="146" t="n"/>
      <c r="W59" s="146" t="n"/>
      <c r="X59" s="146" t="n"/>
      <c r="Y59" s="146" t="n"/>
      <c r="Z59" s="146" t="n"/>
      <c r="AA59" s="146" t="n"/>
      <c r="AB59" s="146" t="n"/>
      <c r="AC59" s="146" t="n"/>
      <c r="AD59" s="146" t="n"/>
      <c r="AE59" s="146" t="n"/>
      <c r="AF59" s="146" t="n"/>
      <c r="AG59" s="146" t="n"/>
      <c r="AH59" s="146" t="n"/>
      <c r="AI59" s="146" t="n"/>
      <c r="AJ59" s="146" t="n"/>
      <c r="AK59" s="146" t="n"/>
      <c r="AL59" s="146" t="n"/>
      <c r="AM59" s="146" t="n"/>
      <c r="AN59" s="146" t="n"/>
      <c r="AO59" s="146" t="n"/>
      <c r="AP59" s="146" t="n"/>
      <c r="AQ59" s="146" t="n"/>
      <c r="AR59" s="146" t="n"/>
      <c r="AS59" s="146" t="n"/>
      <c r="AT59" s="146" t="n"/>
      <c r="AU59" s="146" t="n"/>
      <c r="AV59" s="146" t="n"/>
      <c r="AW59" s="146" t="n"/>
      <c r="AX59" s="146" t="n"/>
      <c r="AY59" s="146" t="n"/>
      <c r="AZ59" s="146" t="n"/>
      <c r="BA59" s="146" t="n"/>
      <c r="BB59" s="146" t="n"/>
      <c r="BC59" s="146" t="n"/>
      <c r="BD59" s="146" t="n"/>
      <c r="BE59" s="146" t="n"/>
      <c r="BF59" s="146" t="n"/>
      <c r="BG59" s="146" t="n"/>
      <c r="BH59" s="146" t="n"/>
      <c r="BI59" s="146" t="n"/>
      <c r="BJ59" s="146" t="n"/>
      <c r="BK59" s="146" t="n"/>
      <c r="BL59" s="146" t="n"/>
      <c r="BM59" s="146" t="n"/>
      <c r="BN59" s="146" t="n"/>
      <c r="BO59" s="146" t="n"/>
      <c r="BP59" s="146" t="n"/>
      <c r="BQ59" s="146" t="n"/>
      <c r="BR59" s="146" t="n"/>
      <c r="BS59" s="146" t="n"/>
      <c r="BT59" s="146" t="n"/>
      <c r="BU59" s="146" t="n"/>
      <c r="BV59" s="146" t="n"/>
    </row>
    <row r="60" customFormat="1" s="147">
      <c r="A60" s="151">
        <f>IF(E60&lt;&gt;"",1+MAX($A$44:A59),"")</f>
        <v/>
      </c>
      <c r="B60" s="199" t="n"/>
      <c r="C60" s="200" t="n"/>
      <c r="D60" s="346" t="n"/>
      <c r="E60" s="202" t="n"/>
      <c r="F60" s="203" t="n"/>
      <c r="G60" s="347" t="n"/>
      <c r="H60" s="348" t="n"/>
      <c r="I60" s="347" t="n"/>
      <c r="J60" s="347" t="n"/>
      <c r="K60" s="349" t="n"/>
      <c r="L60" s="349" t="n"/>
      <c r="M60" s="146" t="n"/>
      <c r="N60" s="146" t="n"/>
      <c r="O60" s="146" t="n"/>
      <c r="P60" s="146" t="n"/>
      <c r="Q60" s="146" t="n"/>
      <c r="R60" s="146" t="n"/>
      <c r="S60" s="146" t="n"/>
      <c r="T60" s="146" t="n"/>
      <c r="U60" s="146" t="n"/>
      <c r="V60" s="146" t="n"/>
      <c r="W60" s="146" t="n"/>
      <c r="X60" s="146" t="n"/>
      <c r="Y60" s="146" t="n"/>
      <c r="Z60" s="146" t="n"/>
      <c r="AA60" s="146" t="n"/>
      <c r="AB60" s="146" t="n"/>
      <c r="AC60" s="146" t="n"/>
      <c r="AD60" s="146" t="n"/>
      <c r="AE60" s="146" t="n"/>
      <c r="AF60" s="146" t="n"/>
      <c r="AG60" s="146" t="n"/>
      <c r="AH60" s="146" t="n"/>
      <c r="AI60" s="146" t="n"/>
      <c r="AJ60" s="146" t="n"/>
      <c r="AK60" s="146" t="n"/>
      <c r="AL60" s="146" t="n"/>
      <c r="AM60" s="146" t="n"/>
      <c r="AN60" s="146" t="n"/>
      <c r="AO60" s="146" t="n"/>
      <c r="AP60" s="146" t="n"/>
      <c r="AQ60" s="146" t="n"/>
      <c r="AR60" s="146" t="n"/>
      <c r="AS60" s="146" t="n"/>
      <c r="AT60" s="146" t="n"/>
      <c r="AU60" s="146" t="n"/>
      <c r="AV60" s="146" t="n"/>
      <c r="AW60" s="146" t="n"/>
      <c r="AX60" s="146" t="n"/>
      <c r="AY60" s="146" t="n"/>
      <c r="AZ60" s="146" t="n"/>
      <c r="BA60" s="146" t="n"/>
      <c r="BB60" s="146" t="n"/>
      <c r="BC60" s="146" t="n"/>
      <c r="BD60" s="146" t="n"/>
      <c r="BE60" s="146" t="n"/>
      <c r="BF60" s="146" t="n"/>
      <c r="BG60" s="146" t="n"/>
      <c r="BH60" s="146" t="n"/>
      <c r="BI60" s="146" t="n"/>
      <c r="BJ60" s="146" t="n"/>
      <c r="BK60" s="146" t="n"/>
      <c r="BL60" s="146" t="n"/>
      <c r="BM60" s="146" t="n"/>
      <c r="BN60" s="146" t="n"/>
      <c r="BO60" s="146" t="n"/>
      <c r="BP60" s="146" t="n"/>
      <c r="BQ60" s="146" t="n"/>
      <c r="BR60" s="146" t="n"/>
      <c r="BS60" s="146" t="n"/>
      <c r="BT60" s="146" t="n"/>
      <c r="BU60" s="146" t="n"/>
      <c r="BV60" s="146" t="n"/>
    </row>
    <row r="61" customFormat="1" s="147">
      <c r="A61" s="151">
        <f>IF(E61&lt;&gt;"",1+MAX($A$44:A60),"")</f>
        <v/>
      </c>
      <c r="B61" s="199" t="n"/>
      <c r="C61" s="200" t="n"/>
      <c r="D61" s="346" t="n"/>
      <c r="E61" s="202" t="n"/>
      <c r="F61" s="203" t="n"/>
      <c r="G61" s="347" t="n"/>
      <c r="H61" s="348" t="n"/>
      <c r="I61" s="347" t="n"/>
      <c r="J61" s="347" t="n"/>
      <c r="K61" s="349" t="n"/>
      <c r="L61" s="349" t="n"/>
      <c r="M61" s="146" t="n"/>
      <c r="N61" s="146" t="n"/>
      <c r="O61" s="146" t="n"/>
      <c r="P61" s="146" t="n"/>
      <c r="Q61" s="146" t="n"/>
      <c r="R61" s="146" t="n"/>
      <c r="S61" s="146" t="n"/>
      <c r="T61" s="146" t="n"/>
      <c r="U61" s="146" t="n"/>
      <c r="V61" s="146" t="n"/>
      <c r="W61" s="146" t="n"/>
      <c r="X61" s="146" t="n"/>
      <c r="Y61" s="146" t="n"/>
      <c r="Z61" s="146" t="n"/>
      <c r="AA61" s="146" t="n"/>
      <c r="AB61" s="146" t="n"/>
      <c r="AC61" s="146" t="n"/>
      <c r="AD61" s="146" t="n"/>
      <c r="AE61" s="146" t="n"/>
      <c r="AF61" s="146" t="n"/>
      <c r="AG61" s="146" t="n"/>
      <c r="AH61" s="146" t="n"/>
      <c r="AI61" s="146" t="n"/>
      <c r="AJ61" s="146" t="n"/>
      <c r="AK61" s="146" t="n"/>
      <c r="AL61" s="146" t="n"/>
      <c r="AM61" s="146" t="n"/>
      <c r="AN61" s="146" t="n"/>
      <c r="AO61" s="146" t="n"/>
      <c r="AP61" s="146" t="n"/>
      <c r="AQ61" s="146" t="n"/>
      <c r="AR61" s="146" t="n"/>
      <c r="AS61" s="146" t="n"/>
      <c r="AT61" s="146" t="n"/>
      <c r="AU61" s="146" t="n"/>
      <c r="AV61" s="146" t="n"/>
      <c r="AW61" s="146" t="n"/>
      <c r="AX61" s="146" t="n"/>
      <c r="AY61" s="146" t="n"/>
      <c r="AZ61" s="146" t="n"/>
      <c r="BA61" s="146" t="n"/>
      <c r="BB61" s="146" t="n"/>
      <c r="BC61" s="146" t="n"/>
      <c r="BD61" s="146" t="n"/>
      <c r="BE61" s="146" t="n"/>
      <c r="BF61" s="146" t="n"/>
      <c r="BG61" s="146" t="n"/>
      <c r="BH61" s="146" t="n"/>
      <c r="BI61" s="146" t="n"/>
      <c r="BJ61" s="146" t="n"/>
      <c r="BK61" s="146" t="n"/>
      <c r="BL61" s="146" t="n"/>
      <c r="BM61" s="146" t="n"/>
      <c r="BN61" s="146" t="n"/>
      <c r="BO61" s="146" t="n"/>
      <c r="BP61" s="146" t="n"/>
      <c r="BQ61" s="146" t="n"/>
      <c r="BR61" s="146" t="n"/>
      <c r="BS61" s="146" t="n"/>
      <c r="BT61" s="146" t="n"/>
      <c r="BU61" s="146" t="n"/>
      <c r="BV61" s="146" t="n"/>
    </row>
    <row r="62" customFormat="1" s="147">
      <c r="A62" s="151">
        <f>IF(E62&lt;&gt;"",1+MAX($A$44:A61),"")</f>
        <v/>
      </c>
      <c r="B62" s="199" t="n"/>
      <c r="C62" s="200" t="n"/>
      <c r="D62" s="346" t="n"/>
      <c r="E62" s="202" t="n"/>
      <c r="F62" s="203" t="n"/>
      <c r="G62" s="347" t="n"/>
      <c r="H62" s="348" t="n"/>
      <c r="I62" s="347" t="n"/>
      <c r="J62" s="347" t="n"/>
      <c r="K62" s="349" t="n"/>
      <c r="L62" s="349" t="n"/>
      <c r="M62" s="146" t="n"/>
      <c r="N62" s="146" t="n"/>
      <c r="O62" s="146" t="n"/>
      <c r="P62" s="146" t="n"/>
      <c r="Q62" s="146" t="n"/>
      <c r="R62" s="146" t="n"/>
      <c r="S62" s="146" t="n"/>
      <c r="T62" s="146" t="n"/>
      <c r="U62" s="146" t="n"/>
      <c r="V62" s="146" t="n"/>
      <c r="W62" s="146" t="n"/>
      <c r="X62" s="146" t="n"/>
      <c r="Y62" s="146" t="n"/>
      <c r="Z62" s="146" t="n"/>
      <c r="AA62" s="146" t="n"/>
      <c r="AB62" s="146" t="n"/>
      <c r="AC62" s="146" t="n"/>
      <c r="AD62" s="146" t="n"/>
      <c r="AE62" s="146" t="n"/>
      <c r="AF62" s="146" t="n"/>
      <c r="AG62" s="146" t="n"/>
      <c r="AH62" s="146" t="n"/>
      <c r="AI62" s="146" t="n"/>
      <c r="AJ62" s="146" t="n"/>
      <c r="AK62" s="146" t="n"/>
      <c r="AL62" s="146" t="n"/>
      <c r="AM62" s="146" t="n"/>
      <c r="AN62" s="146" t="n"/>
      <c r="AO62" s="146" t="n"/>
      <c r="AP62" s="146" t="n"/>
      <c r="AQ62" s="146" t="n"/>
      <c r="AR62" s="146" t="n"/>
      <c r="AS62" s="146" t="n"/>
      <c r="AT62" s="146" t="n"/>
      <c r="AU62" s="146" t="n"/>
      <c r="AV62" s="146" t="n"/>
      <c r="AW62" s="146" t="n"/>
      <c r="AX62" s="146" t="n"/>
      <c r="AY62" s="146" t="n"/>
      <c r="AZ62" s="146" t="n"/>
      <c r="BA62" s="146" t="n"/>
      <c r="BB62" s="146" t="n"/>
      <c r="BC62" s="146" t="n"/>
      <c r="BD62" s="146" t="n"/>
      <c r="BE62" s="146" t="n"/>
      <c r="BF62" s="146" t="n"/>
      <c r="BG62" s="146" t="n"/>
      <c r="BH62" s="146" t="n"/>
      <c r="BI62" s="146" t="n"/>
      <c r="BJ62" s="146" t="n"/>
      <c r="BK62" s="146" t="n"/>
      <c r="BL62" s="146" t="n"/>
      <c r="BM62" s="146" t="n"/>
      <c r="BN62" s="146" t="n"/>
      <c r="BO62" s="146" t="n"/>
      <c r="BP62" s="146" t="n"/>
      <c r="BQ62" s="146" t="n"/>
      <c r="BR62" s="146" t="n"/>
      <c r="BS62" s="146" t="n"/>
      <c r="BT62" s="146" t="n"/>
      <c r="BU62" s="146" t="n"/>
      <c r="BV62" s="146" t="n"/>
    </row>
    <row r="63" customFormat="1" s="147">
      <c r="A63" s="151">
        <f>IF(E63&lt;&gt;"",1+MAX($A$44:A62),"")</f>
        <v/>
      </c>
      <c r="B63" s="199" t="n"/>
      <c r="C63" s="200" t="n"/>
      <c r="D63" s="346" t="n"/>
      <c r="E63" s="202" t="n"/>
      <c r="F63" s="203" t="n"/>
      <c r="G63" s="347" t="n"/>
      <c r="H63" s="348" t="n"/>
      <c r="I63" s="347" t="n"/>
      <c r="J63" s="347" t="n"/>
      <c r="K63" s="349" t="n"/>
      <c r="L63" s="349" t="n"/>
      <c r="M63" s="146" t="n"/>
      <c r="N63" s="146" t="n"/>
      <c r="O63" s="146" t="n"/>
      <c r="P63" s="146" t="n"/>
      <c r="Q63" s="146" t="n"/>
      <c r="R63" s="146" t="n"/>
      <c r="S63" s="146" t="n"/>
      <c r="T63" s="146" t="n"/>
      <c r="U63" s="146" t="n"/>
      <c r="V63" s="146" t="n"/>
      <c r="W63" s="146" t="n"/>
      <c r="X63" s="146" t="n"/>
      <c r="Y63" s="146" t="n"/>
      <c r="Z63" s="146" t="n"/>
      <c r="AA63" s="146" t="n"/>
      <c r="AB63" s="146" t="n"/>
      <c r="AC63" s="146" t="n"/>
      <c r="AD63" s="146" t="n"/>
      <c r="AE63" s="146" t="n"/>
      <c r="AF63" s="146" t="n"/>
      <c r="AG63" s="146" t="n"/>
      <c r="AH63" s="146" t="n"/>
      <c r="AI63" s="146" t="n"/>
      <c r="AJ63" s="146" t="n"/>
      <c r="AK63" s="146" t="n"/>
      <c r="AL63" s="146" t="n"/>
      <c r="AM63" s="146" t="n"/>
      <c r="AN63" s="146" t="n"/>
      <c r="AO63" s="146" t="n"/>
      <c r="AP63" s="146" t="n"/>
      <c r="AQ63" s="146" t="n"/>
      <c r="AR63" s="146" t="n"/>
      <c r="AS63" s="146" t="n"/>
      <c r="AT63" s="146" t="n"/>
      <c r="AU63" s="146" t="n"/>
      <c r="AV63" s="146" t="n"/>
      <c r="AW63" s="146" t="n"/>
      <c r="AX63" s="146" t="n"/>
      <c r="AY63" s="146" t="n"/>
      <c r="AZ63" s="146" t="n"/>
      <c r="BA63" s="146" t="n"/>
      <c r="BB63" s="146" t="n"/>
      <c r="BC63" s="146" t="n"/>
      <c r="BD63" s="146" t="n"/>
      <c r="BE63" s="146" t="n"/>
      <c r="BF63" s="146" t="n"/>
      <c r="BG63" s="146" t="n"/>
      <c r="BH63" s="146" t="n"/>
      <c r="BI63" s="146" t="n"/>
      <c r="BJ63" s="146" t="n"/>
      <c r="BK63" s="146" t="n"/>
      <c r="BL63" s="146" t="n"/>
      <c r="BM63" s="146" t="n"/>
      <c r="BN63" s="146" t="n"/>
      <c r="BO63" s="146" t="n"/>
      <c r="BP63" s="146" t="n"/>
      <c r="BQ63" s="146" t="n"/>
      <c r="BR63" s="146" t="n"/>
      <c r="BS63" s="146" t="n"/>
      <c r="BT63" s="146" t="n"/>
      <c r="BU63" s="146" t="n"/>
      <c r="BV63" s="146" t="n"/>
    </row>
    <row r="64" customFormat="1" s="147">
      <c r="A64" s="151">
        <f>IF(E64&lt;&gt;"",1+MAX($A$44:A63),"")</f>
        <v/>
      </c>
      <c r="B64" s="199" t="n"/>
      <c r="C64" s="200" t="n"/>
      <c r="D64" s="346" t="n"/>
      <c r="E64" s="202" t="n"/>
      <c r="F64" s="203" t="n"/>
      <c r="G64" s="347" t="n"/>
      <c r="H64" s="348" t="n"/>
      <c r="I64" s="347" t="n"/>
      <c r="J64" s="347" t="n"/>
      <c r="K64" s="349" t="n"/>
      <c r="L64" s="349" t="n"/>
      <c r="M64" s="146" t="n"/>
      <c r="N64" s="146" t="n"/>
      <c r="O64" s="146" t="n"/>
      <c r="P64" s="146" t="n"/>
      <c r="Q64" s="146" t="n"/>
      <c r="R64" s="146" t="n"/>
      <c r="S64" s="146" t="n"/>
      <c r="T64" s="146" t="n"/>
      <c r="U64" s="146" t="n"/>
      <c r="V64" s="146" t="n"/>
      <c r="W64" s="146" t="n"/>
      <c r="X64" s="146" t="n"/>
      <c r="Y64" s="146" t="n"/>
      <c r="Z64" s="146" t="n"/>
      <c r="AA64" s="146" t="n"/>
      <c r="AB64" s="146" t="n"/>
      <c r="AC64" s="146" t="n"/>
      <c r="AD64" s="146" t="n"/>
      <c r="AE64" s="146" t="n"/>
      <c r="AF64" s="146" t="n"/>
      <c r="AG64" s="146" t="n"/>
      <c r="AH64" s="146" t="n"/>
      <c r="AI64" s="146" t="n"/>
      <c r="AJ64" s="146" t="n"/>
      <c r="AK64" s="146" t="n"/>
      <c r="AL64" s="146" t="n"/>
      <c r="AM64" s="146" t="n"/>
      <c r="AN64" s="146" t="n"/>
      <c r="AO64" s="146" t="n"/>
      <c r="AP64" s="146" t="n"/>
      <c r="AQ64" s="146" t="n"/>
      <c r="AR64" s="146" t="n"/>
      <c r="AS64" s="146" t="n"/>
      <c r="AT64" s="146" t="n"/>
      <c r="AU64" s="146" t="n"/>
      <c r="AV64" s="146" t="n"/>
      <c r="AW64" s="146" t="n"/>
      <c r="AX64" s="146" t="n"/>
      <c r="AY64" s="146" t="n"/>
      <c r="AZ64" s="146" t="n"/>
      <c r="BA64" s="146" t="n"/>
      <c r="BB64" s="146" t="n"/>
      <c r="BC64" s="146" t="n"/>
      <c r="BD64" s="146" t="n"/>
      <c r="BE64" s="146" t="n"/>
      <c r="BF64" s="146" t="n"/>
      <c r="BG64" s="146" t="n"/>
      <c r="BH64" s="146" t="n"/>
      <c r="BI64" s="146" t="n"/>
      <c r="BJ64" s="146" t="n"/>
      <c r="BK64" s="146" t="n"/>
      <c r="BL64" s="146" t="n"/>
      <c r="BM64" s="146" t="n"/>
      <c r="BN64" s="146" t="n"/>
      <c r="BO64" s="146" t="n"/>
      <c r="BP64" s="146" t="n"/>
      <c r="BQ64" s="146" t="n"/>
      <c r="BR64" s="146" t="n"/>
      <c r="BS64" s="146" t="n"/>
      <c r="BT64" s="146" t="n"/>
      <c r="BU64" s="146" t="n"/>
      <c r="BV64" s="146" t="n"/>
    </row>
    <row r="65" customFormat="1" s="147">
      <c r="A65" s="151">
        <f>IF(E65&lt;&gt;"",1+MAX($A$44:A64),"")</f>
        <v/>
      </c>
      <c r="B65" s="199" t="n"/>
      <c r="C65" s="200" t="n"/>
      <c r="D65" s="346" t="n"/>
      <c r="E65" s="202" t="n"/>
      <c r="F65" s="203" t="n"/>
      <c r="G65" s="347" t="n"/>
      <c r="H65" s="348" t="n"/>
      <c r="I65" s="347" t="n"/>
      <c r="J65" s="347" t="n"/>
      <c r="K65" s="347" t="n"/>
      <c r="L65" s="347" t="n"/>
      <c r="M65" s="146" t="n"/>
      <c r="N65" s="146" t="n"/>
      <c r="O65" s="146" t="n"/>
      <c r="P65" s="146" t="n"/>
      <c r="Q65" s="146" t="n"/>
      <c r="R65" s="146" t="n"/>
      <c r="S65" s="146" t="n"/>
      <c r="T65" s="146" t="n"/>
      <c r="U65" s="146" t="n"/>
      <c r="V65" s="146" t="n"/>
      <c r="W65" s="146" t="n"/>
      <c r="X65" s="146" t="n"/>
      <c r="Y65" s="146" t="n"/>
      <c r="Z65" s="146" t="n"/>
      <c r="AA65" s="146" t="n"/>
      <c r="AB65" s="146" t="n"/>
      <c r="AC65" s="146" t="n"/>
      <c r="AD65" s="146" t="n"/>
      <c r="AE65" s="146" t="n"/>
      <c r="AF65" s="146" t="n"/>
      <c r="AG65" s="146" t="n"/>
      <c r="AH65" s="146" t="n"/>
      <c r="AI65" s="146" t="n"/>
      <c r="AJ65" s="146" t="n"/>
      <c r="AK65" s="146" t="n"/>
      <c r="AL65" s="146" t="n"/>
      <c r="AM65" s="146" t="n"/>
      <c r="AN65" s="146" t="n"/>
      <c r="AO65" s="146" t="n"/>
      <c r="AP65" s="146" t="n"/>
      <c r="AQ65" s="146" t="n"/>
      <c r="AR65" s="146" t="n"/>
      <c r="AS65" s="146" t="n"/>
      <c r="AT65" s="146" t="n"/>
      <c r="AU65" s="146" t="n"/>
      <c r="AV65" s="146" t="n"/>
      <c r="AW65" s="146" t="n"/>
      <c r="AX65" s="146" t="n"/>
      <c r="AY65" s="146" t="n"/>
      <c r="AZ65" s="146" t="n"/>
      <c r="BA65" s="146" t="n"/>
      <c r="BB65" s="146" t="n"/>
      <c r="BC65" s="146" t="n"/>
      <c r="BD65" s="146" t="n"/>
      <c r="BE65" s="146" t="n"/>
      <c r="BF65" s="146" t="n"/>
      <c r="BG65" s="146" t="n"/>
      <c r="BH65" s="146" t="n"/>
      <c r="BI65" s="146" t="n"/>
      <c r="BJ65" s="146" t="n"/>
      <c r="BK65" s="146" t="n"/>
      <c r="BL65" s="146" t="n"/>
      <c r="BM65" s="146" t="n"/>
      <c r="BN65" s="146" t="n"/>
      <c r="BO65" s="146" t="n"/>
      <c r="BP65" s="146" t="n"/>
      <c r="BQ65" s="146" t="n"/>
      <c r="BR65" s="146" t="n"/>
      <c r="BS65" s="146" t="n"/>
      <c r="BT65" s="146" t="n"/>
      <c r="BU65" s="146" t="n"/>
      <c r="BV65" s="146" t="n"/>
    </row>
    <row r="66" customFormat="1" s="147">
      <c r="A66" s="151">
        <f>IF(E66&lt;&gt;"",1+MAX($A$44:A65),"")</f>
        <v/>
      </c>
      <c r="B66" s="199" t="n"/>
      <c r="C66" s="200" t="n"/>
      <c r="D66" s="346" t="n"/>
      <c r="E66" s="202" t="n"/>
      <c r="F66" s="203" t="n"/>
      <c r="G66" s="347" t="n"/>
      <c r="H66" s="348" t="n"/>
      <c r="I66" s="347" t="n"/>
      <c r="J66" s="347" t="n"/>
      <c r="K66" s="347" t="n"/>
      <c r="L66" s="347" t="n"/>
      <c r="M66" s="146" t="n"/>
      <c r="N66" s="146" t="n"/>
      <c r="O66" s="146" t="n"/>
      <c r="P66" s="146" t="n"/>
      <c r="Q66" s="146" t="n"/>
      <c r="R66" s="146" t="n"/>
      <c r="S66" s="146" t="n"/>
      <c r="T66" s="146" t="n"/>
      <c r="U66" s="146" t="n"/>
      <c r="V66" s="146" t="n"/>
      <c r="W66" s="146" t="n"/>
      <c r="X66" s="146" t="n"/>
      <c r="Y66" s="146" t="n"/>
      <c r="Z66" s="146" t="n"/>
      <c r="AA66" s="146" t="n"/>
      <c r="AB66" s="146" t="n"/>
      <c r="AC66" s="146" t="n"/>
      <c r="AD66" s="146" t="n"/>
      <c r="AE66" s="146" t="n"/>
      <c r="AF66" s="146" t="n"/>
      <c r="AG66" s="146" t="n"/>
      <c r="AH66" s="146" t="n"/>
      <c r="AI66" s="146" t="n"/>
      <c r="AJ66" s="146" t="n"/>
      <c r="AK66" s="146" t="n"/>
      <c r="AL66" s="146" t="n"/>
      <c r="AM66" s="146" t="n"/>
      <c r="AN66" s="146" t="n"/>
      <c r="AO66" s="146" t="n"/>
      <c r="AP66" s="146" t="n"/>
      <c r="AQ66" s="146" t="n"/>
      <c r="AR66" s="146" t="n"/>
      <c r="AS66" s="146" t="n"/>
      <c r="AT66" s="146" t="n"/>
      <c r="AU66" s="146" t="n"/>
      <c r="AV66" s="146" t="n"/>
      <c r="AW66" s="146" t="n"/>
      <c r="AX66" s="146" t="n"/>
      <c r="AY66" s="146" t="n"/>
      <c r="AZ66" s="146" t="n"/>
      <c r="BA66" s="146" t="n"/>
      <c r="BB66" s="146" t="n"/>
      <c r="BC66" s="146" t="n"/>
      <c r="BD66" s="146" t="n"/>
      <c r="BE66" s="146" t="n"/>
      <c r="BF66" s="146" t="n"/>
      <c r="BG66" s="146" t="n"/>
      <c r="BH66" s="146" t="n"/>
      <c r="BI66" s="146" t="n"/>
      <c r="BJ66" s="146" t="n"/>
      <c r="BK66" s="146" t="n"/>
      <c r="BL66" s="146" t="n"/>
      <c r="BM66" s="146" t="n"/>
      <c r="BN66" s="146" t="n"/>
      <c r="BO66" s="146" t="n"/>
      <c r="BP66" s="146" t="n"/>
      <c r="BQ66" s="146" t="n"/>
      <c r="BR66" s="146" t="n"/>
      <c r="BS66" s="146" t="n"/>
      <c r="BT66" s="146" t="n"/>
      <c r="BU66" s="146" t="n"/>
      <c r="BV66" s="146" t="n"/>
    </row>
    <row r="67" customFormat="1" s="147">
      <c r="A67" s="151">
        <f>IF(E67&lt;&gt;"",1+MAX($A$44:A66),"")</f>
        <v/>
      </c>
      <c r="B67" s="199" t="n"/>
      <c r="C67" s="200" t="n"/>
      <c r="D67" s="346" t="n"/>
      <c r="E67" s="202" t="n"/>
      <c r="F67" s="203" t="n"/>
      <c r="G67" s="347" t="n"/>
      <c r="H67" s="348" t="n"/>
      <c r="I67" s="347" t="n"/>
      <c r="J67" s="347" t="n"/>
      <c r="K67" s="347" t="n"/>
      <c r="L67" s="347" t="n"/>
      <c r="M67" s="146" t="n"/>
      <c r="N67" s="146" t="n"/>
      <c r="O67" s="146" t="n"/>
      <c r="P67" s="146" t="n"/>
      <c r="Q67" s="146" t="n"/>
      <c r="R67" s="146" t="n"/>
      <c r="S67" s="146" t="n"/>
      <c r="T67" s="146" t="n"/>
      <c r="U67" s="146" t="n"/>
      <c r="V67" s="146" t="n"/>
      <c r="W67" s="146" t="n"/>
      <c r="X67" s="146" t="n"/>
      <c r="Y67" s="146" t="n"/>
      <c r="Z67" s="146" t="n"/>
      <c r="AA67" s="146" t="n"/>
      <c r="AB67" s="146" t="n"/>
      <c r="AC67" s="146" t="n"/>
      <c r="AD67" s="146" t="n"/>
      <c r="AE67" s="146" t="n"/>
      <c r="AF67" s="146" t="n"/>
      <c r="AG67" s="146" t="n"/>
      <c r="AH67" s="146" t="n"/>
      <c r="AI67" s="146" t="n"/>
      <c r="AJ67" s="146" t="n"/>
      <c r="AK67" s="146" t="n"/>
      <c r="AL67" s="146" t="n"/>
      <c r="AM67" s="146" t="n"/>
      <c r="AN67" s="146" t="n"/>
      <c r="AO67" s="146" t="n"/>
      <c r="AP67" s="146" t="n"/>
      <c r="AQ67" s="146" t="n"/>
      <c r="AR67" s="146" t="n"/>
      <c r="AS67" s="146" t="n"/>
      <c r="AT67" s="146" t="n"/>
      <c r="AU67" s="146" t="n"/>
      <c r="AV67" s="146" t="n"/>
      <c r="AW67" s="146" t="n"/>
      <c r="AX67" s="146" t="n"/>
      <c r="AY67" s="146" t="n"/>
      <c r="AZ67" s="146" t="n"/>
      <c r="BA67" s="146" t="n"/>
      <c r="BB67" s="146" t="n"/>
      <c r="BC67" s="146" t="n"/>
      <c r="BD67" s="146" t="n"/>
      <c r="BE67" s="146" t="n"/>
      <c r="BF67" s="146" t="n"/>
      <c r="BG67" s="146" t="n"/>
      <c r="BH67" s="146" t="n"/>
      <c r="BI67" s="146" t="n"/>
      <c r="BJ67" s="146" t="n"/>
      <c r="BK67" s="146" t="n"/>
      <c r="BL67" s="146" t="n"/>
      <c r="BM67" s="146" t="n"/>
      <c r="BN67" s="146" t="n"/>
      <c r="BO67" s="146" t="n"/>
      <c r="BP67" s="146" t="n"/>
      <c r="BQ67" s="146" t="n"/>
      <c r="BR67" s="146" t="n"/>
      <c r="BS67" s="146" t="n"/>
      <c r="BT67" s="146" t="n"/>
      <c r="BU67" s="146" t="n"/>
      <c r="BV67" s="146" t="n"/>
    </row>
    <row r="68" customFormat="1" s="147">
      <c r="A68" s="151">
        <f>IF(E68&lt;&gt;"",1+MAX($A$44:A67),"")</f>
        <v/>
      </c>
      <c r="B68" s="199" t="n"/>
      <c r="C68" s="200" t="n"/>
      <c r="D68" s="346" t="n"/>
      <c r="E68" s="202" t="n"/>
      <c r="F68" s="203" t="n"/>
      <c r="G68" s="347" t="n"/>
      <c r="H68" s="348" t="n"/>
      <c r="I68" s="347" t="n"/>
      <c r="J68" s="347" t="n"/>
      <c r="K68" s="347" t="n"/>
      <c r="L68" s="347" t="n"/>
      <c r="M68" s="146" t="n"/>
      <c r="N68" s="146" t="n"/>
      <c r="O68" s="146" t="n"/>
      <c r="P68" s="146" t="n"/>
      <c r="Q68" s="146" t="n"/>
      <c r="R68" s="146" t="n"/>
      <c r="S68" s="146" t="n"/>
      <c r="T68" s="146" t="n"/>
      <c r="U68" s="146" t="n"/>
      <c r="V68" s="146" t="n"/>
      <c r="W68" s="146" t="n"/>
      <c r="X68" s="146" t="n"/>
      <c r="Y68" s="146" t="n"/>
      <c r="Z68" s="146" t="n"/>
      <c r="AA68" s="146" t="n"/>
      <c r="AB68" s="146" t="n"/>
      <c r="AC68" s="146" t="n"/>
      <c r="AD68" s="146" t="n"/>
      <c r="AE68" s="146" t="n"/>
      <c r="AF68" s="146" t="n"/>
      <c r="AG68" s="146" t="n"/>
      <c r="AH68" s="146" t="n"/>
      <c r="AI68" s="146" t="n"/>
      <c r="AJ68" s="146" t="n"/>
      <c r="AK68" s="146" t="n"/>
      <c r="AL68" s="146" t="n"/>
      <c r="AM68" s="146" t="n"/>
      <c r="AN68" s="146" t="n"/>
      <c r="AO68" s="146" t="n"/>
      <c r="AP68" s="146" t="n"/>
      <c r="AQ68" s="146" t="n"/>
      <c r="AR68" s="146" t="n"/>
      <c r="AS68" s="146" t="n"/>
      <c r="AT68" s="146" t="n"/>
      <c r="AU68" s="146" t="n"/>
      <c r="AV68" s="146" t="n"/>
      <c r="AW68" s="146" t="n"/>
      <c r="AX68" s="146" t="n"/>
      <c r="AY68" s="146" t="n"/>
      <c r="AZ68" s="146" t="n"/>
      <c r="BA68" s="146" t="n"/>
      <c r="BB68" s="146" t="n"/>
      <c r="BC68" s="146" t="n"/>
      <c r="BD68" s="146" t="n"/>
      <c r="BE68" s="146" t="n"/>
      <c r="BF68" s="146" t="n"/>
      <c r="BG68" s="146" t="n"/>
      <c r="BH68" s="146" t="n"/>
      <c r="BI68" s="146" t="n"/>
      <c r="BJ68" s="146" t="n"/>
      <c r="BK68" s="146" t="n"/>
      <c r="BL68" s="146" t="n"/>
      <c r="BM68" s="146" t="n"/>
      <c r="BN68" s="146" t="n"/>
      <c r="BO68" s="146" t="n"/>
      <c r="BP68" s="146" t="n"/>
      <c r="BQ68" s="146" t="n"/>
      <c r="BR68" s="146" t="n"/>
      <c r="BS68" s="146" t="n"/>
      <c r="BT68" s="146" t="n"/>
      <c r="BU68" s="146" t="n"/>
      <c r="BV68" s="146" t="n"/>
    </row>
    <row r="69" customFormat="1" s="147">
      <c r="A69" s="151">
        <f>IF(E69&lt;&gt;"",1+MAX($A$44:A68),"")</f>
        <v/>
      </c>
      <c r="B69" s="199" t="n"/>
      <c r="C69" s="200" t="n"/>
      <c r="D69" s="346" t="n"/>
      <c r="E69" s="202" t="n"/>
      <c r="F69" s="203" t="n"/>
      <c r="G69" s="347" t="n"/>
      <c r="H69" s="348" t="n"/>
      <c r="I69" s="347" t="n"/>
      <c r="J69" s="347" t="n"/>
      <c r="K69" s="347" t="n"/>
      <c r="L69" s="347" t="n"/>
      <c r="M69" s="146" t="n"/>
      <c r="N69" s="146" t="n"/>
      <c r="O69" s="146" t="n"/>
      <c r="P69" s="146" t="n"/>
      <c r="Q69" s="146" t="n"/>
      <c r="R69" s="146" t="n"/>
      <c r="S69" s="146" t="n"/>
      <c r="T69" s="146" t="n"/>
      <c r="U69" s="146" t="n"/>
      <c r="V69" s="146" t="n"/>
      <c r="W69" s="146" t="n"/>
      <c r="X69" s="146" t="n"/>
      <c r="Y69" s="146" t="n"/>
      <c r="Z69" s="146" t="n"/>
      <c r="AA69" s="146" t="n"/>
      <c r="AB69" s="146" t="n"/>
      <c r="AC69" s="146" t="n"/>
      <c r="AD69" s="146" t="n"/>
      <c r="AE69" s="146" t="n"/>
      <c r="AF69" s="146" t="n"/>
      <c r="AG69" s="146" t="n"/>
      <c r="AH69" s="146" t="n"/>
      <c r="AI69" s="146" t="n"/>
      <c r="AJ69" s="146" t="n"/>
      <c r="AK69" s="146" t="n"/>
      <c r="AL69" s="146" t="n"/>
      <c r="AM69" s="146" t="n"/>
      <c r="AN69" s="146" t="n"/>
      <c r="AO69" s="146" t="n"/>
      <c r="AP69" s="146" t="n"/>
      <c r="AQ69" s="146" t="n"/>
      <c r="AR69" s="146" t="n"/>
      <c r="AS69" s="146" t="n"/>
      <c r="AT69" s="146" t="n"/>
      <c r="AU69" s="146" t="n"/>
      <c r="AV69" s="146" t="n"/>
      <c r="AW69" s="146" t="n"/>
      <c r="AX69" s="146" t="n"/>
      <c r="AY69" s="146" t="n"/>
      <c r="AZ69" s="146" t="n"/>
      <c r="BA69" s="146" t="n"/>
      <c r="BB69" s="146" t="n"/>
      <c r="BC69" s="146" t="n"/>
      <c r="BD69" s="146" t="n"/>
      <c r="BE69" s="146" t="n"/>
      <c r="BF69" s="146" t="n"/>
      <c r="BG69" s="146" t="n"/>
      <c r="BH69" s="146" t="n"/>
      <c r="BI69" s="146" t="n"/>
      <c r="BJ69" s="146" t="n"/>
      <c r="BK69" s="146" t="n"/>
      <c r="BL69" s="146" t="n"/>
      <c r="BM69" s="146" t="n"/>
      <c r="BN69" s="146" t="n"/>
      <c r="BO69" s="146" t="n"/>
      <c r="BP69" s="146" t="n"/>
      <c r="BQ69" s="146" t="n"/>
      <c r="BR69" s="146" t="n"/>
      <c r="BS69" s="146" t="n"/>
      <c r="BT69" s="146" t="n"/>
      <c r="BU69" s="146" t="n"/>
      <c r="BV69" s="146" t="n"/>
    </row>
    <row r="70" customFormat="1" s="147">
      <c r="A70" s="151">
        <f>IF(E70&lt;&gt;"",1+MAX($A$44:A69),"")</f>
        <v/>
      </c>
      <c r="B70" s="199" t="n"/>
      <c r="C70" s="200" t="n"/>
      <c r="D70" s="346" t="n"/>
      <c r="E70" s="202" t="n"/>
      <c r="F70" s="203" t="n"/>
      <c r="G70" s="347" t="n"/>
      <c r="H70" s="348" t="n"/>
      <c r="I70" s="347" t="n"/>
      <c r="J70" s="347" t="n"/>
      <c r="K70" s="347" t="n"/>
      <c r="L70" s="347" t="n"/>
      <c r="M70" s="146" t="n"/>
      <c r="N70" s="146" t="n"/>
      <c r="O70" s="146" t="n"/>
      <c r="P70" s="146" t="n"/>
      <c r="Q70" s="146" t="n"/>
      <c r="R70" s="146" t="n"/>
      <c r="S70" s="146" t="n"/>
      <c r="T70" s="146" t="n"/>
      <c r="U70" s="146" t="n"/>
      <c r="V70" s="146" t="n"/>
      <c r="W70" s="146" t="n"/>
      <c r="X70" s="146" t="n"/>
      <c r="Y70" s="146" t="n"/>
      <c r="Z70" s="146" t="n"/>
      <c r="AA70" s="146" t="n"/>
      <c r="AB70" s="146" t="n"/>
      <c r="AC70" s="146" t="n"/>
      <c r="AD70" s="146" t="n"/>
      <c r="AE70" s="146" t="n"/>
      <c r="AF70" s="146" t="n"/>
      <c r="AG70" s="146" t="n"/>
      <c r="AH70" s="146" t="n"/>
      <c r="AI70" s="146" t="n"/>
      <c r="AJ70" s="146" t="n"/>
      <c r="AK70" s="146" t="n"/>
      <c r="AL70" s="146" t="n"/>
      <c r="AM70" s="146" t="n"/>
      <c r="AN70" s="146" t="n"/>
      <c r="AO70" s="146" t="n"/>
      <c r="AP70" s="146" t="n"/>
      <c r="AQ70" s="146" t="n"/>
      <c r="AR70" s="146" t="n"/>
      <c r="AS70" s="146" t="n"/>
      <c r="AT70" s="146" t="n"/>
      <c r="AU70" s="146" t="n"/>
      <c r="AV70" s="146" t="n"/>
      <c r="AW70" s="146" t="n"/>
      <c r="AX70" s="146" t="n"/>
      <c r="AY70" s="146" t="n"/>
      <c r="AZ70" s="146" t="n"/>
      <c r="BA70" s="146" t="n"/>
      <c r="BB70" s="146" t="n"/>
      <c r="BC70" s="146" t="n"/>
      <c r="BD70" s="146" t="n"/>
      <c r="BE70" s="146" t="n"/>
      <c r="BF70" s="146" t="n"/>
      <c r="BG70" s="146" t="n"/>
      <c r="BH70" s="146" t="n"/>
      <c r="BI70" s="146" t="n"/>
      <c r="BJ70" s="146" t="n"/>
      <c r="BK70" s="146" t="n"/>
      <c r="BL70" s="146" t="n"/>
      <c r="BM70" s="146" t="n"/>
      <c r="BN70" s="146" t="n"/>
      <c r="BO70" s="146" t="n"/>
      <c r="BP70" s="146" t="n"/>
      <c r="BQ70" s="146" t="n"/>
      <c r="BR70" s="146" t="n"/>
      <c r="BS70" s="146" t="n"/>
      <c r="BT70" s="146" t="n"/>
      <c r="BU70" s="146" t="n"/>
      <c r="BV70" s="146" t="n"/>
    </row>
    <row r="71" customFormat="1" s="147">
      <c r="A71" s="151">
        <f>IF(E71&lt;&gt;"",1+MAX($A$44:A70),"")</f>
        <v/>
      </c>
      <c r="B71" s="199" t="n"/>
      <c r="C71" s="200" t="n"/>
      <c r="D71" s="346" t="n"/>
      <c r="E71" s="202" t="n"/>
      <c r="F71" s="203" t="n"/>
      <c r="G71" s="347" t="n"/>
      <c r="H71" s="348" t="n"/>
      <c r="I71" s="347" t="n"/>
      <c r="J71" s="347" t="n"/>
      <c r="K71" s="347" t="n"/>
      <c r="L71" s="347" t="n"/>
      <c r="M71" s="146" t="n"/>
      <c r="N71" s="146" t="n"/>
      <c r="O71" s="146" t="n"/>
      <c r="P71" s="146" t="n"/>
      <c r="Q71" s="146" t="n"/>
      <c r="R71" s="146" t="n"/>
      <c r="S71" s="146" t="n"/>
      <c r="T71" s="146" t="n"/>
      <c r="U71" s="146" t="n"/>
      <c r="V71" s="146" t="n"/>
      <c r="W71" s="146" t="n"/>
      <c r="X71" s="146" t="n"/>
      <c r="Y71" s="146" t="n"/>
      <c r="Z71" s="146" t="n"/>
      <c r="AA71" s="146" t="n"/>
      <c r="AB71" s="146" t="n"/>
      <c r="AC71" s="146" t="n"/>
      <c r="AD71" s="146" t="n"/>
      <c r="AE71" s="146" t="n"/>
      <c r="AF71" s="146" t="n"/>
      <c r="AG71" s="146" t="n"/>
      <c r="AH71" s="146" t="n"/>
      <c r="AI71" s="146" t="n"/>
      <c r="AJ71" s="146" t="n"/>
      <c r="AK71" s="146" t="n"/>
      <c r="AL71" s="146" t="n"/>
      <c r="AM71" s="146" t="n"/>
      <c r="AN71" s="146" t="n"/>
      <c r="AO71" s="146" t="n"/>
      <c r="AP71" s="146" t="n"/>
      <c r="AQ71" s="146" t="n"/>
      <c r="AR71" s="146" t="n"/>
      <c r="AS71" s="146" t="n"/>
      <c r="AT71" s="146" t="n"/>
      <c r="AU71" s="146" t="n"/>
      <c r="AV71" s="146" t="n"/>
      <c r="AW71" s="146" t="n"/>
      <c r="AX71" s="146" t="n"/>
      <c r="AY71" s="146" t="n"/>
      <c r="AZ71" s="146" t="n"/>
      <c r="BA71" s="146" t="n"/>
      <c r="BB71" s="146" t="n"/>
      <c r="BC71" s="146" t="n"/>
      <c r="BD71" s="146" t="n"/>
      <c r="BE71" s="146" t="n"/>
      <c r="BF71" s="146" t="n"/>
      <c r="BG71" s="146" t="n"/>
      <c r="BH71" s="146" t="n"/>
      <c r="BI71" s="146" t="n"/>
      <c r="BJ71" s="146" t="n"/>
      <c r="BK71" s="146" t="n"/>
      <c r="BL71" s="146" t="n"/>
      <c r="BM71" s="146" t="n"/>
      <c r="BN71" s="146" t="n"/>
      <c r="BO71" s="146" t="n"/>
      <c r="BP71" s="146" t="n"/>
      <c r="BQ71" s="146" t="n"/>
      <c r="BR71" s="146" t="n"/>
      <c r="BS71" s="146" t="n"/>
      <c r="BT71" s="146" t="n"/>
      <c r="BU71" s="146" t="n"/>
      <c r="BV71" s="146" t="n"/>
    </row>
    <row r="72" customFormat="1" s="147">
      <c r="A72" s="151">
        <f>IF(E72&lt;&gt;"",1+MAX($A$44:A71),"")</f>
        <v/>
      </c>
      <c r="B72" s="199" t="n"/>
      <c r="C72" s="200" t="n"/>
      <c r="D72" s="346" t="n"/>
      <c r="E72" s="202" t="n"/>
      <c r="F72" s="203" t="n"/>
      <c r="G72" s="347" t="n"/>
      <c r="H72" s="348" t="n"/>
      <c r="I72" s="347" t="n"/>
      <c r="J72" s="347" t="n"/>
      <c r="K72" s="347" t="n"/>
      <c r="L72" s="347" t="n"/>
      <c r="M72" s="146" t="n"/>
      <c r="N72" s="146" t="n"/>
      <c r="O72" s="146" t="n"/>
      <c r="P72" s="146" t="n"/>
      <c r="Q72" s="146" t="n"/>
      <c r="R72" s="146" t="n"/>
      <c r="S72" s="146" t="n"/>
      <c r="T72" s="146" t="n"/>
      <c r="U72" s="146" t="n"/>
      <c r="V72" s="146" t="n"/>
      <c r="W72" s="146" t="n"/>
      <c r="X72" s="146" t="n"/>
      <c r="Y72" s="146" t="n"/>
      <c r="Z72" s="146" t="n"/>
      <c r="AA72" s="146" t="n"/>
      <c r="AB72" s="146" t="n"/>
      <c r="AC72" s="146" t="n"/>
      <c r="AD72" s="146" t="n"/>
      <c r="AE72" s="146" t="n"/>
      <c r="AF72" s="146" t="n"/>
      <c r="AG72" s="146" t="n"/>
      <c r="AH72" s="146" t="n"/>
      <c r="AI72" s="146" t="n"/>
      <c r="AJ72" s="146" t="n"/>
      <c r="AK72" s="146" t="n"/>
      <c r="AL72" s="146" t="n"/>
      <c r="AM72" s="146" t="n"/>
      <c r="AN72" s="146" t="n"/>
      <c r="AO72" s="146" t="n"/>
      <c r="AP72" s="146" t="n"/>
      <c r="AQ72" s="146" t="n"/>
      <c r="AR72" s="146" t="n"/>
      <c r="AS72" s="146" t="n"/>
      <c r="AT72" s="146" t="n"/>
      <c r="AU72" s="146" t="n"/>
      <c r="AV72" s="146" t="n"/>
      <c r="AW72" s="146" t="n"/>
      <c r="AX72" s="146" t="n"/>
      <c r="AY72" s="146" t="n"/>
      <c r="AZ72" s="146" t="n"/>
      <c r="BA72" s="146" t="n"/>
      <c r="BB72" s="146" t="n"/>
      <c r="BC72" s="146" t="n"/>
      <c r="BD72" s="146" t="n"/>
      <c r="BE72" s="146" t="n"/>
      <c r="BF72" s="146" t="n"/>
      <c r="BG72" s="146" t="n"/>
      <c r="BH72" s="146" t="n"/>
      <c r="BI72" s="146" t="n"/>
      <c r="BJ72" s="146" t="n"/>
      <c r="BK72" s="146" t="n"/>
      <c r="BL72" s="146" t="n"/>
      <c r="BM72" s="146" t="n"/>
      <c r="BN72" s="146" t="n"/>
      <c r="BO72" s="146" t="n"/>
      <c r="BP72" s="146" t="n"/>
      <c r="BQ72" s="146" t="n"/>
      <c r="BR72" s="146" t="n"/>
      <c r="BS72" s="146" t="n"/>
      <c r="BT72" s="146" t="n"/>
      <c r="BU72" s="146" t="n"/>
      <c r="BV72" s="146" t="n"/>
    </row>
    <row r="73" customFormat="1" s="147">
      <c r="A73" s="151">
        <f>IF(E73&lt;&gt;"",1+MAX($A$44:A72),"")</f>
        <v/>
      </c>
      <c r="B73" s="199" t="n"/>
      <c r="C73" s="200" t="n"/>
      <c r="D73" s="346" t="n"/>
      <c r="E73" s="202" t="n"/>
      <c r="F73" s="203" t="n"/>
      <c r="G73" s="347" t="n"/>
      <c r="H73" s="348" t="n"/>
      <c r="I73" s="347" t="n"/>
      <c r="J73" s="347" t="n"/>
      <c r="K73" s="347" t="n"/>
      <c r="L73" s="347" t="n"/>
      <c r="M73" s="146" t="n"/>
      <c r="N73" s="146" t="n"/>
      <c r="O73" s="146" t="n"/>
      <c r="P73" s="146" t="n"/>
      <c r="Q73" s="146" t="n"/>
      <c r="R73" s="146" t="n"/>
      <c r="S73" s="146" t="n"/>
      <c r="T73" s="146" t="n"/>
      <c r="U73" s="146" t="n"/>
      <c r="V73" s="146" t="n"/>
      <c r="W73" s="146" t="n"/>
      <c r="X73" s="146" t="n"/>
      <c r="Y73" s="146" t="n"/>
      <c r="Z73" s="146" t="n"/>
      <c r="AA73" s="146" t="n"/>
      <c r="AB73" s="146" t="n"/>
      <c r="AC73" s="146" t="n"/>
      <c r="AD73" s="146" t="n"/>
      <c r="AE73" s="146" t="n"/>
      <c r="AF73" s="146" t="n"/>
      <c r="AG73" s="146" t="n"/>
      <c r="AH73" s="146" t="n"/>
      <c r="AI73" s="146" t="n"/>
      <c r="AJ73" s="146" t="n"/>
      <c r="AK73" s="146" t="n"/>
      <c r="AL73" s="146" t="n"/>
      <c r="AM73" s="146" t="n"/>
      <c r="AN73" s="146" t="n"/>
      <c r="AO73" s="146" t="n"/>
      <c r="AP73" s="146" t="n"/>
      <c r="AQ73" s="146" t="n"/>
      <c r="AR73" s="146" t="n"/>
      <c r="AS73" s="146" t="n"/>
      <c r="AT73" s="146" t="n"/>
      <c r="AU73" s="146" t="n"/>
      <c r="AV73" s="146" t="n"/>
      <c r="AW73" s="146" t="n"/>
      <c r="AX73" s="146" t="n"/>
      <c r="AY73" s="146" t="n"/>
      <c r="AZ73" s="146" t="n"/>
      <c r="BA73" s="146" t="n"/>
      <c r="BB73" s="146" t="n"/>
      <c r="BC73" s="146" t="n"/>
      <c r="BD73" s="146" t="n"/>
      <c r="BE73" s="146" t="n"/>
      <c r="BF73" s="146" t="n"/>
      <c r="BG73" s="146" t="n"/>
      <c r="BH73" s="146" t="n"/>
      <c r="BI73" s="146" t="n"/>
      <c r="BJ73" s="146" t="n"/>
      <c r="BK73" s="146" t="n"/>
      <c r="BL73" s="146" t="n"/>
      <c r="BM73" s="146" t="n"/>
      <c r="BN73" s="146" t="n"/>
      <c r="BO73" s="146" t="n"/>
      <c r="BP73" s="146" t="n"/>
      <c r="BQ73" s="146" t="n"/>
      <c r="BR73" s="146" t="n"/>
      <c r="BS73" s="146" t="n"/>
      <c r="BT73" s="146" t="n"/>
      <c r="BU73" s="146" t="n"/>
      <c r="BV73" s="146" t="n"/>
    </row>
    <row r="74" customFormat="1" s="147">
      <c r="A74" s="151">
        <f>IF(E74&lt;&gt;"",1+MAX($A$44:A73),"")</f>
        <v/>
      </c>
      <c r="B74" s="199" t="n"/>
      <c r="C74" s="200" t="n"/>
      <c r="D74" s="346" t="n"/>
      <c r="E74" s="202" t="n"/>
      <c r="F74" s="203" t="n"/>
      <c r="G74" s="347" t="n"/>
      <c r="H74" s="348" t="n"/>
      <c r="I74" s="347" t="n"/>
      <c r="J74" s="347" t="n"/>
      <c r="K74" s="347" t="n"/>
      <c r="L74" s="347" t="n"/>
      <c r="M74" s="146" t="n"/>
      <c r="N74" s="146" t="n"/>
      <c r="O74" s="146" t="n"/>
      <c r="P74" s="146" t="n"/>
      <c r="Q74" s="146" t="n"/>
      <c r="R74" s="146" t="n"/>
      <c r="S74" s="146" t="n"/>
      <c r="T74" s="146" t="n"/>
      <c r="U74" s="146" t="n"/>
      <c r="V74" s="146" t="n"/>
      <c r="W74" s="146" t="n"/>
      <c r="X74" s="146" t="n"/>
      <c r="Y74" s="146" t="n"/>
      <c r="Z74" s="146" t="n"/>
      <c r="AA74" s="146" t="n"/>
      <c r="AB74" s="146" t="n"/>
      <c r="AC74" s="146" t="n"/>
      <c r="AD74" s="146" t="n"/>
      <c r="AE74" s="146" t="n"/>
      <c r="AF74" s="146" t="n"/>
      <c r="AG74" s="146" t="n"/>
      <c r="AH74" s="146" t="n"/>
      <c r="AI74" s="146" t="n"/>
      <c r="AJ74" s="146" t="n"/>
      <c r="AK74" s="146" t="n"/>
      <c r="AL74" s="146" t="n"/>
      <c r="AM74" s="146" t="n"/>
      <c r="AN74" s="146" t="n"/>
      <c r="AO74" s="146" t="n"/>
      <c r="AP74" s="146" t="n"/>
      <c r="AQ74" s="146" t="n"/>
      <c r="AR74" s="146" t="n"/>
      <c r="AS74" s="146" t="n"/>
      <c r="AT74" s="146" t="n"/>
      <c r="AU74" s="146" t="n"/>
      <c r="AV74" s="146" t="n"/>
      <c r="AW74" s="146" t="n"/>
      <c r="AX74" s="146" t="n"/>
      <c r="AY74" s="146" t="n"/>
      <c r="AZ74" s="146" t="n"/>
      <c r="BA74" s="146" t="n"/>
      <c r="BB74" s="146" t="n"/>
      <c r="BC74" s="146" t="n"/>
      <c r="BD74" s="146" t="n"/>
      <c r="BE74" s="146" t="n"/>
      <c r="BF74" s="146" t="n"/>
      <c r="BG74" s="146" t="n"/>
      <c r="BH74" s="146" t="n"/>
      <c r="BI74" s="146" t="n"/>
      <c r="BJ74" s="146" t="n"/>
      <c r="BK74" s="146" t="n"/>
      <c r="BL74" s="146" t="n"/>
      <c r="BM74" s="146" t="n"/>
      <c r="BN74" s="146" t="n"/>
      <c r="BO74" s="146" t="n"/>
      <c r="BP74" s="146" t="n"/>
      <c r="BQ74" s="146" t="n"/>
      <c r="BR74" s="146" t="n"/>
      <c r="BS74" s="146" t="n"/>
      <c r="BT74" s="146" t="n"/>
      <c r="BU74" s="146" t="n"/>
      <c r="BV74" s="146" t="n"/>
    </row>
    <row r="75" customFormat="1" s="147">
      <c r="A75" s="151">
        <f>IF(E75&lt;&gt;"",1+MAX($A$44:A74),"")</f>
        <v/>
      </c>
      <c r="B75" s="199" t="n"/>
      <c r="C75" s="200" t="n"/>
      <c r="D75" s="346" t="n"/>
      <c r="E75" s="202" t="n"/>
      <c r="F75" s="203" t="n"/>
      <c r="G75" s="347" t="n"/>
      <c r="H75" s="348" t="n"/>
      <c r="I75" s="347" t="n"/>
      <c r="J75" s="347" t="n"/>
      <c r="K75" s="347" t="n"/>
      <c r="L75" s="347" t="n"/>
      <c r="M75" s="146" t="n"/>
      <c r="N75" s="146" t="n"/>
      <c r="O75" s="146" t="n"/>
      <c r="P75" s="146" t="n"/>
      <c r="Q75" s="146" t="n"/>
      <c r="R75" s="146" t="n"/>
      <c r="S75" s="146" t="n"/>
      <c r="T75" s="146" t="n"/>
      <c r="U75" s="146" t="n"/>
      <c r="V75" s="146" t="n"/>
      <c r="W75" s="146" t="n"/>
      <c r="X75" s="146" t="n"/>
      <c r="Y75" s="146" t="n"/>
      <c r="Z75" s="146" t="n"/>
      <c r="AA75" s="146" t="n"/>
      <c r="AB75" s="146" t="n"/>
      <c r="AC75" s="146" t="n"/>
      <c r="AD75" s="146" t="n"/>
      <c r="AE75" s="146" t="n"/>
      <c r="AF75" s="146" t="n"/>
      <c r="AG75" s="146" t="n"/>
      <c r="AH75" s="146" t="n"/>
      <c r="AI75" s="146" t="n"/>
      <c r="AJ75" s="146" t="n"/>
      <c r="AK75" s="146" t="n"/>
      <c r="AL75" s="146" t="n"/>
      <c r="AM75" s="146" t="n"/>
      <c r="AN75" s="146" t="n"/>
      <c r="AO75" s="146" t="n"/>
      <c r="AP75" s="146" t="n"/>
      <c r="AQ75" s="146" t="n"/>
      <c r="AR75" s="146" t="n"/>
      <c r="AS75" s="146" t="n"/>
      <c r="AT75" s="146" t="n"/>
      <c r="AU75" s="146" t="n"/>
      <c r="AV75" s="146" t="n"/>
      <c r="AW75" s="146" t="n"/>
      <c r="AX75" s="146" t="n"/>
      <c r="AY75" s="146" t="n"/>
      <c r="AZ75" s="146" t="n"/>
      <c r="BA75" s="146" t="n"/>
      <c r="BB75" s="146" t="n"/>
      <c r="BC75" s="146" t="n"/>
      <c r="BD75" s="146" t="n"/>
      <c r="BE75" s="146" t="n"/>
      <c r="BF75" s="146" t="n"/>
      <c r="BG75" s="146" t="n"/>
      <c r="BH75" s="146" t="n"/>
      <c r="BI75" s="146" t="n"/>
      <c r="BJ75" s="146" t="n"/>
      <c r="BK75" s="146" t="n"/>
      <c r="BL75" s="146" t="n"/>
      <c r="BM75" s="146" t="n"/>
      <c r="BN75" s="146" t="n"/>
      <c r="BO75" s="146" t="n"/>
      <c r="BP75" s="146" t="n"/>
      <c r="BQ75" s="146" t="n"/>
      <c r="BR75" s="146" t="n"/>
      <c r="BS75" s="146" t="n"/>
      <c r="BT75" s="146" t="n"/>
      <c r="BU75" s="146" t="n"/>
      <c r="BV75" s="146" t="n"/>
    </row>
    <row r="76" customFormat="1" s="147">
      <c r="A76" s="151">
        <f>IF(E76&lt;&gt;"",1+MAX($A$44:A75),"")</f>
        <v/>
      </c>
      <c r="B76" s="199" t="n"/>
      <c r="C76" s="200" t="n"/>
      <c r="D76" s="346" t="n"/>
      <c r="E76" s="202" t="n"/>
      <c r="F76" s="203" t="n"/>
      <c r="G76" s="347" t="n"/>
      <c r="H76" s="348" t="n"/>
      <c r="I76" s="347" t="n"/>
      <c r="J76" s="347" t="n"/>
      <c r="K76" s="347" t="n"/>
      <c r="L76" s="347" t="n"/>
      <c r="M76" s="146" t="n"/>
      <c r="N76" s="146" t="n"/>
      <c r="O76" s="146" t="n"/>
      <c r="P76" s="146" t="n"/>
      <c r="Q76" s="146" t="n"/>
      <c r="R76" s="146" t="n"/>
      <c r="S76" s="146" t="n"/>
      <c r="T76" s="146" t="n"/>
      <c r="U76" s="146" t="n"/>
      <c r="V76" s="146" t="n"/>
      <c r="W76" s="146" t="n"/>
      <c r="X76" s="146" t="n"/>
      <c r="Y76" s="146" t="n"/>
      <c r="Z76" s="146" t="n"/>
      <c r="AA76" s="146" t="n"/>
      <c r="AB76" s="146" t="n"/>
      <c r="AC76" s="146" t="n"/>
      <c r="AD76" s="146" t="n"/>
      <c r="AE76" s="146" t="n"/>
      <c r="AF76" s="146" t="n"/>
      <c r="AG76" s="146" t="n"/>
      <c r="AH76" s="146" t="n"/>
      <c r="AI76" s="146" t="n"/>
      <c r="AJ76" s="146" t="n"/>
      <c r="AK76" s="146" t="n"/>
      <c r="AL76" s="146" t="n"/>
      <c r="AM76" s="146" t="n"/>
      <c r="AN76" s="146" t="n"/>
      <c r="AO76" s="146" t="n"/>
      <c r="AP76" s="146" t="n"/>
      <c r="AQ76" s="146" t="n"/>
      <c r="AR76" s="146" t="n"/>
      <c r="AS76" s="146" t="n"/>
      <c r="AT76" s="146" t="n"/>
      <c r="AU76" s="146" t="n"/>
      <c r="AV76" s="146" t="n"/>
      <c r="AW76" s="146" t="n"/>
      <c r="AX76" s="146" t="n"/>
      <c r="AY76" s="146" t="n"/>
      <c r="AZ76" s="146" t="n"/>
      <c r="BA76" s="146" t="n"/>
      <c r="BB76" s="146" t="n"/>
      <c r="BC76" s="146" t="n"/>
      <c r="BD76" s="146" t="n"/>
      <c r="BE76" s="146" t="n"/>
      <c r="BF76" s="146" t="n"/>
      <c r="BG76" s="146" t="n"/>
      <c r="BH76" s="146" t="n"/>
      <c r="BI76" s="146" t="n"/>
      <c r="BJ76" s="146" t="n"/>
      <c r="BK76" s="146" t="n"/>
      <c r="BL76" s="146" t="n"/>
      <c r="BM76" s="146" t="n"/>
      <c r="BN76" s="146" t="n"/>
      <c r="BO76" s="146" t="n"/>
      <c r="BP76" s="146" t="n"/>
      <c r="BQ76" s="146" t="n"/>
      <c r="BR76" s="146" t="n"/>
      <c r="BS76" s="146" t="n"/>
      <c r="BT76" s="146" t="n"/>
      <c r="BU76" s="146" t="n"/>
      <c r="BV76" s="146" t="n"/>
    </row>
    <row r="77" customFormat="1" s="147">
      <c r="A77" s="151">
        <f>IF(E77&lt;&gt;"",1+MAX($A$44:A76),"")</f>
        <v/>
      </c>
      <c r="B77" s="199" t="n"/>
      <c r="C77" s="200" t="n"/>
      <c r="D77" s="346" t="n"/>
      <c r="E77" s="202" t="n"/>
      <c r="F77" s="203" t="n"/>
      <c r="G77" s="347" t="n"/>
      <c r="H77" s="348" t="n"/>
      <c r="I77" s="347" t="n"/>
      <c r="J77" s="347" t="n"/>
      <c r="K77" s="347" t="n"/>
      <c r="L77" s="347" t="n"/>
      <c r="M77" s="146" t="n"/>
      <c r="N77" s="146" t="n"/>
      <c r="O77" s="146" t="n"/>
      <c r="P77" s="146" t="n"/>
      <c r="Q77" s="146" t="n"/>
      <c r="R77" s="146" t="n"/>
      <c r="S77" s="146" t="n"/>
      <c r="T77" s="146" t="n"/>
      <c r="U77" s="146" t="n"/>
      <c r="V77" s="146" t="n"/>
      <c r="W77" s="146" t="n"/>
      <c r="X77" s="146" t="n"/>
      <c r="Y77" s="146" t="n"/>
      <c r="Z77" s="146" t="n"/>
      <c r="AA77" s="146" t="n"/>
      <c r="AB77" s="146" t="n"/>
      <c r="AC77" s="146" t="n"/>
      <c r="AD77" s="146" t="n"/>
      <c r="AE77" s="146" t="n"/>
      <c r="AF77" s="146" t="n"/>
      <c r="AG77" s="146" t="n"/>
      <c r="AH77" s="146" t="n"/>
      <c r="AI77" s="146" t="n"/>
      <c r="AJ77" s="146" t="n"/>
      <c r="AK77" s="146" t="n"/>
      <c r="AL77" s="146" t="n"/>
      <c r="AM77" s="146" t="n"/>
      <c r="AN77" s="146" t="n"/>
      <c r="AO77" s="146" t="n"/>
      <c r="AP77" s="146" t="n"/>
      <c r="AQ77" s="146" t="n"/>
      <c r="AR77" s="146" t="n"/>
      <c r="AS77" s="146" t="n"/>
      <c r="AT77" s="146" t="n"/>
      <c r="AU77" s="146" t="n"/>
      <c r="AV77" s="146" t="n"/>
      <c r="AW77" s="146" t="n"/>
      <c r="AX77" s="146" t="n"/>
      <c r="AY77" s="146" t="n"/>
      <c r="AZ77" s="146" t="n"/>
      <c r="BA77" s="146" t="n"/>
      <c r="BB77" s="146" t="n"/>
      <c r="BC77" s="146" t="n"/>
      <c r="BD77" s="146" t="n"/>
      <c r="BE77" s="146" t="n"/>
      <c r="BF77" s="146" t="n"/>
      <c r="BG77" s="146" t="n"/>
      <c r="BH77" s="146" t="n"/>
      <c r="BI77" s="146" t="n"/>
      <c r="BJ77" s="146" t="n"/>
      <c r="BK77" s="146" t="n"/>
      <c r="BL77" s="146" t="n"/>
      <c r="BM77" s="146" t="n"/>
      <c r="BN77" s="146" t="n"/>
      <c r="BO77" s="146" t="n"/>
      <c r="BP77" s="146" t="n"/>
      <c r="BQ77" s="146" t="n"/>
      <c r="BR77" s="146" t="n"/>
      <c r="BS77" s="146" t="n"/>
      <c r="BT77" s="146" t="n"/>
      <c r="BU77" s="146" t="n"/>
      <c r="BV77" s="146" t="n"/>
    </row>
    <row r="78" customFormat="1" s="147">
      <c r="A78" s="151">
        <f>IF(E78&lt;&gt;"",1+MAX($A$44:A77),"")</f>
        <v/>
      </c>
      <c r="B78" s="199" t="n"/>
      <c r="C78" s="200" t="n"/>
      <c r="D78" s="346" t="n"/>
      <c r="E78" s="202" t="n"/>
      <c r="F78" s="203" t="n"/>
      <c r="G78" s="347" t="n"/>
      <c r="H78" s="348" t="n"/>
      <c r="I78" s="347" t="n"/>
      <c r="J78" s="347" t="n"/>
      <c r="K78" s="347" t="n"/>
      <c r="L78" s="347" t="n"/>
      <c r="M78" s="146" t="n"/>
      <c r="N78" s="146" t="n"/>
      <c r="O78" s="146" t="n"/>
      <c r="P78" s="146" t="n"/>
      <c r="Q78" s="146" t="n"/>
      <c r="R78" s="146" t="n"/>
      <c r="S78" s="146" t="n"/>
      <c r="T78" s="146" t="n"/>
      <c r="U78" s="146" t="n"/>
      <c r="V78" s="146" t="n"/>
      <c r="W78" s="146" t="n"/>
      <c r="X78" s="146" t="n"/>
      <c r="Y78" s="146" t="n"/>
      <c r="Z78" s="146" t="n"/>
      <c r="AA78" s="146" t="n"/>
      <c r="AB78" s="146" t="n"/>
      <c r="AC78" s="146" t="n"/>
      <c r="AD78" s="146" t="n"/>
      <c r="AE78" s="146" t="n"/>
      <c r="AF78" s="146" t="n"/>
      <c r="AG78" s="146" t="n"/>
      <c r="AH78" s="146" t="n"/>
      <c r="AI78" s="146" t="n"/>
      <c r="AJ78" s="146" t="n"/>
      <c r="AK78" s="146" t="n"/>
      <c r="AL78" s="146" t="n"/>
      <c r="AM78" s="146" t="n"/>
      <c r="AN78" s="146" t="n"/>
      <c r="AO78" s="146" t="n"/>
      <c r="AP78" s="146" t="n"/>
      <c r="AQ78" s="146" t="n"/>
      <c r="AR78" s="146" t="n"/>
      <c r="AS78" s="146" t="n"/>
      <c r="AT78" s="146" t="n"/>
      <c r="AU78" s="146" t="n"/>
      <c r="AV78" s="146" t="n"/>
      <c r="AW78" s="146" t="n"/>
      <c r="AX78" s="146" t="n"/>
      <c r="AY78" s="146" t="n"/>
      <c r="AZ78" s="146" t="n"/>
      <c r="BA78" s="146" t="n"/>
      <c r="BB78" s="146" t="n"/>
      <c r="BC78" s="146" t="n"/>
      <c r="BD78" s="146" t="n"/>
      <c r="BE78" s="146" t="n"/>
      <c r="BF78" s="146" t="n"/>
      <c r="BG78" s="146" t="n"/>
      <c r="BH78" s="146" t="n"/>
      <c r="BI78" s="146" t="n"/>
      <c r="BJ78" s="146" t="n"/>
      <c r="BK78" s="146" t="n"/>
      <c r="BL78" s="146" t="n"/>
      <c r="BM78" s="146" t="n"/>
      <c r="BN78" s="146" t="n"/>
      <c r="BO78" s="146" t="n"/>
      <c r="BP78" s="146" t="n"/>
      <c r="BQ78" s="146" t="n"/>
      <c r="BR78" s="146" t="n"/>
      <c r="BS78" s="146" t="n"/>
      <c r="BT78" s="146" t="n"/>
      <c r="BU78" s="146" t="n"/>
      <c r="BV78" s="146" t="n"/>
    </row>
    <row r="79" customFormat="1" s="147">
      <c r="A79" s="151">
        <f>IF(E79&lt;&gt;"",1+MAX($A$44:A78),"")</f>
        <v/>
      </c>
      <c r="B79" s="199" t="n"/>
      <c r="C79" s="200" t="n"/>
      <c r="D79" s="346" t="n"/>
      <c r="E79" s="202" t="n"/>
      <c r="F79" s="203" t="n"/>
      <c r="G79" s="347" t="n"/>
      <c r="H79" s="348" t="n"/>
      <c r="I79" s="347" t="n"/>
      <c r="J79" s="347" t="n"/>
      <c r="K79" s="347" t="n"/>
      <c r="L79" s="347" t="n"/>
      <c r="M79" s="146" t="n"/>
      <c r="N79" s="146" t="n"/>
      <c r="O79" s="146" t="n"/>
      <c r="P79" s="146" t="n"/>
      <c r="Q79" s="146" t="n"/>
      <c r="R79" s="146" t="n"/>
      <c r="S79" s="146" t="n"/>
      <c r="T79" s="146" t="n"/>
      <c r="U79" s="146" t="n"/>
      <c r="V79" s="146" t="n"/>
      <c r="W79" s="146" t="n"/>
      <c r="X79" s="146" t="n"/>
      <c r="Y79" s="146" t="n"/>
      <c r="Z79" s="146" t="n"/>
      <c r="AA79" s="146" t="n"/>
      <c r="AB79" s="146" t="n"/>
      <c r="AC79" s="146" t="n"/>
      <c r="AD79" s="146" t="n"/>
      <c r="AE79" s="146" t="n"/>
      <c r="AF79" s="146" t="n"/>
      <c r="AG79" s="146" t="n"/>
      <c r="AH79" s="146" t="n"/>
      <c r="AI79" s="146" t="n"/>
      <c r="AJ79" s="146" t="n"/>
      <c r="AK79" s="146" t="n"/>
      <c r="AL79" s="146" t="n"/>
      <c r="AM79" s="146" t="n"/>
      <c r="AN79" s="146" t="n"/>
      <c r="AO79" s="146" t="n"/>
      <c r="AP79" s="146" t="n"/>
      <c r="AQ79" s="146" t="n"/>
      <c r="AR79" s="146" t="n"/>
      <c r="AS79" s="146" t="n"/>
      <c r="AT79" s="146" t="n"/>
      <c r="AU79" s="146" t="n"/>
      <c r="AV79" s="146" t="n"/>
      <c r="AW79" s="146" t="n"/>
      <c r="AX79" s="146" t="n"/>
      <c r="AY79" s="146" t="n"/>
      <c r="AZ79" s="146" t="n"/>
      <c r="BA79" s="146" t="n"/>
      <c r="BB79" s="146" t="n"/>
      <c r="BC79" s="146" t="n"/>
      <c r="BD79" s="146" t="n"/>
      <c r="BE79" s="146" t="n"/>
      <c r="BF79" s="146" t="n"/>
      <c r="BG79" s="146" t="n"/>
      <c r="BH79" s="146" t="n"/>
      <c r="BI79" s="146" t="n"/>
      <c r="BJ79" s="146" t="n"/>
      <c r="BK79" s="146" t="n"/>
      <c r="BL79" s="146" t="n"/>
      <c r="BM79" s="146" t="n"/>
      <c r="BN79" s="146" t="n"/>
      <c r="BO79" s="146" t="n"/>
      <c r="BP79" s="146" t="n"/>
      <c r="BQ79" s="146" t="n"/>
      <c r="BR79" s="146" t="n"/>
      <c r="BS79" s="146" t="n"/>
      <c r="BT79" s="146" t="n"/>
      <c r="BU79" s="146" t="n"/>
      <c r="BV79" s="146" t="n"/>
    </row>
    <row r="80" customFormat="1" s="147">
      <c r="A80" s="151">
        <f>IF(E80&lt;&gt;"",1+MAX($A$44:A79),"")</f>
        <v/>
      </c>
      <c r="B80" s="199" t="n"/>
      <c r="C80" s="200" t="n"/>
      <c r="D80" s="346" t="n"/>
      <c r="E80" s="202" t="n"/>
      <c r="F80" s="203" t="n"/>
      <c r="G80" s="347" t="n"/>
      <c r="H80" s="348" t="n"/>
      <c r="I80" s="347" t="n"/>
      <c r="J80" s="347" t="n"/>
      <c r="K80" s="347" t="n"/>
      <c r="L80" s="347" t="n"/>
      <c r="M80" s="146" t="n"/>
      <c r="N80" s="146" t="n"/>
      <c r="O80" s="146" t="n"/>
      <c r="P80" s="146" t="n"/>
      <c r="Q80" s="146" t="n"/>
      <c r="R80" s="146" t="n"/>
      <c r="S80" s="146" t="n"/>
      <c r="T80" s="146" t="n"/>
      <c r="U80" s="146" t="n"/>
      <c r="V80" s="146" t="n"/>
      <c r="W80" s="146" t="n"/>
      <c r="X80" s="146" t="n"/>
      <c r="Y80" s="146" t="n"/>
      <c r="Z80" s="146" t="n"/>
      <c r="AA80" s="146" t="n"/>
      <c r="AB80" s="146" t="n"/>
      <c r="AC80" s="146" t="n"/>
      <c r="AD80" s="146" t="n"/>
      <c r="AE80" s="146" t="n"/>
      <c r="AF80" s="146" t="n"/>
      <c r="AG80" s="146" t="n"/>
      <c r="AH80" s="146" t="n"/>
      <c r="AI80" s="146" t="n"/>
      <c r="AJ80" s="146" t="n"/>
      <c r="AK80" s="146" t="n"/>
      <c r="AL80" s="146" t="n"/>
      <c r="AM80" s="146" t="n"/>
      <c r="AN80" s="146" t="n"/>
      <c r="AO80" s="146" t="n"/>
      <c r="AP80" s="146" t="n"/>
      <c r="AQ80" s="146" t="n"/>
      <c r="AR80" s="146" t="n"/>
      <c r="AS80" s="146" t="n"/>
      <c r="AT80" s="146" t="n"/>
      <c r="AU80" s="146" t="n"/>
      <c r="AV80" s="146" t="n"/>
      <c r="AW80" s="146" t="n"/>
      <c r="AX80" s="146" t="n"/>
      <c r="AY80" s="146" t="n"/>
      <c r="AZ80" s="146" t="n"/>
      <c r="BA80" s="146" t="n"/>
      <c r="BB80" s="146" t="n"/>
      <c r="BC80" s="146" t="n"/>
      <c r="BD80" s="146" t="n"/>
      <c r="BE80" s="146" t="n"/>
      <c r="BF80" s="146" t="n"/>
      <c r="BG80" s="146" t="n"/>
      <c r="BH80" s="146" t="n"/>
      <c r="BI80" s="146" t="n"/>
      <c r="BJ80" s="146" t="n"/>
      <c r="BK80" s="146" t="n"/>
      <c r="BL80" s="146" t="n"/>
      <c r="BM80" s="146" t="n"/>
      <c r="BN80" s="146" t="n"/>
      <c r="BO80" s="146" t="n"/>
      <c r="BP80" s="146" t="n"/>
      <c r="BQ80" s="146" t="n"/>
      <c r="BR80" s="146" t="n"/>
      <c r="BS80" s="146" t="n"/>
      <c r="BT80" s="146" t="n"/>
      <c r="BU80" s="146" t="n"/>
      <c r="BV80" s="146" t="n"/>
    </row>
    <row r="81" customFormat="1" s="147">
      <c r="A81" s="151">
        <f>IF(E81&lt;&gt;"",1+MAX($A$44:A80),"")</f>
        <v/>
      </c>
      <c r="B81" s="199" t="n"/>
      <c r="C81" s="207" t="n"/>
      <c r="D81" s="302" t="n"/>
      <c r="E81" s="209" t="n"/>
      <c r="F81" s="146" t="n"/>
      <c r="G81" s="303" t="n"/>
      <c r="H81" s="304" t="n"/>
      <c r="I81" s="146" t="n"/>
      <c r="J81" s="146" t="n"/>
      <c r="K81" s="347" t="n"/>
      <c r="L81" s="347" t="n"/>
      <c r="M81" s="146" t="n"/>
      <c r="N81" s="146" t="n"/>
      <c r="O81" s="146" t="n"/>
      <c r="P81" s="146" t="n"/>
      <c r="Q81" s="146" t="n"/>
      <c r="R81" s="146" t="n"/>
      <c r="S81" s="146" t="n"/>
      <c r="T81" s="146" t="n"/>
      <c r="U81" s="146" t="n"/>
      <c r="V81" s="146" t="n"/>
      <c r="W81" s="146" t="n"/>
      <c r="X81" s="146" t="n"/>
      <c r="Y81" s="146" t="n"/>
      <c r="Z81" s="146" t="n"/>
      <c r="AA81" s="146" t="n"/>
      <c r="AB81" s="146" t="n"/>
      <c r="AC81" s="146" t="n"/>
      <c r="AD81" s="146" t="n"/>
      <c r="AE81" s="146" t="n"/>
      <c r="AF81" s="146" t="n"/>
      <c r="AG81" s="146" t="n"/>
      <c r="AH81" s="146" t="n"/>
      <c r="AI81" s="146" t="n"/>
      <c r="AJ81" s="146" t="n"/>
      <c r="AK81" s="146" t="n"/>
      <c r="AL81" s="146" t="n"/>
      <c r="AM81" s="146" t="n"/>
      <c r="AN81" s="146" t="n"/>
      <c r="AO81" s="146" t="n"/>
      <c r="AP81" s="146" t="n"/>
      <c r="AQ81" s="146" t="n"/>
      <c r="AR81" s="146" t="n"/>
      <c r="AS81" s="146" t="n"/>
      <c r="AT81" s="146" t="n"/>
      <c r="AU81" s="146" t="n"/>
      <c r="AV81" s="146" t="n"/>
      <c r="AW81" s="146" t="n"/>
      <c r="AX81" s="146" t="n"/>
      <c r="AY81" s="146" t="n"/>
      <c r="AZ81" s="146" t="n"/>
      <c r="BA81" s="146" t="n"/>
      <c r="BB81" s="146" t="n"/>
      <c r="BC81" s="146" t="n"/>
      <c r="BD81" s="146" t="n"/>
      <c r="BE81" s="146" t="n"/>
      <c r="BF81" s="146" t="n"/>
      <c r="BG81" s="146" t="n"/>
      <c r="BH81" s="146" t="n"/>
      <c r="BI81" s="146" t="n"/>
      <c r="BJ81" s="146" t="n"/>
      <c r="BK81" s="146" t="n"/>
      <c r="BL81" s="146" t="n"/>
      <c r="BM81" s="146" t="n"/>
      <c r="BN81" s="146" t="n"/>
      <c r="BO81" s="146" t="n"/>
      <c r="BP81" s="146" t="n"/>
      <c r="BQ81" s="146" t="n"/>
      <c r="BR81" s="146" t="n"/>
      <c r="BS81" s="146" t="n"/>
      <c r="BT81" s="146" t="n"/>
      <c r="BU81" s="146" t="n"/>
      <c r="BV81" s="146" t="n"/>
    </row>
    <row r="82" customFormat="1" s="147">
      <c r="A82" s="151">
        <f>IF(E82&lt;&gt;"",1+MAX($A$44:A81),"")</f>
        <v/>
      </c>
      <c r="B82" s="199" t="n"/>
      <c r="C82" s="207" t="n"/>
      <c r="D82" s="302" t="n"/>
      <c r="E82" s="209" t="n"/>
      <c r="F82" s="146" t="n"/>
      <c r="G82" s="303" t="n"/>
      <c r="H82" s="304" t="n"/>
      <c r="I82" s="146" t="n"/>
      <c r="J82" s="146" t="n"/>
      <c r="K82" s="347" t="n"/>
      <c r="L82" s="347" t="n"/>
      <c r="M82" s="146" t="n"/>
      <c r="N82" s="146" t="n"/>
      <c r="O82" s="146" t="n"/>
      <c r="P82" s="146" t="n"/>
      <c r="Q82" s="146" t="n"/>
      <c r="R82" s="146" t="n"/>
      <c r="S82" s="146" t="n"/>
      <c r="T82" s="146" t="n"/>
      <c r="U82" s="146" t="n"/>
      <c r="V82" s="146" t="n"/>
      <c r="W82" s="146" t="n"/>
      <c r="X82" s="146" t="n"/>
      <c r="Y82" s="146" t="n"/>
      <c r="Z82" s="146" t="n"/>
      <c r="AA82" s="146" t="n"/>
      <c r="AB82" s="146" t="n"/>
      <c r="AC82" s="146" t="n"/>
      <c r="AD82" s="146" t="n"/>
      <c r="AE82" s="146" t="n"/>
      <c r="AF82" s="146" t="n"/>
      <c r="AG82" s="146" t="n"/>
      <c r="AH82" s="146" t="n"/>
      <c r="AI82" s="146" t="n"/>
      <c r="AJ82" s="146" t="n"/>
      <c r="AK82" s="146" t="n"/>
      <c r="AL82" s="146" t="n"/>
      <c r="AM82" s="146" t="n"/>
      <c r="AN82" s="146" t="n"/>
      <c r="AO82" s="146" t="n"/>
      <c r="AP82" s="146" t="n"/>
      <c r="AQ82" s="146" t="n"/>
      <c r="AR82" s="146" t="n"/>
      <c r="AS82" s="146" t="n"/>
      <c r="AT82" s="146" t="n"/>
      <c r="AU82" s="146" t="n"/>
      <c r="AV82" s="146" t="n"/>
      <c r="AW82" s="146" t="n"/>
      <c r="AX82" s="146" t="n"/>
      <c r="AY82" s="146" t="n"/>
      <c r="AZ82" s="146" t="n"/>
      <c r="BA82" s="146" t="n"/>
      <c r="BB82" s="146" t="n"/>
      <c r="BC82" s="146" t="n"/>
      <c r="BD82" s="146" t="n"/>
      <c r="BE82" s="146" t="n"/>
      <c r="BF82" s="146" t="n"/>
      <c r="BG82" s="146" t="n"/>
      <c r="BH82" s="146" t="n"/>
      <c r="BI82" s="146" t="n"/>
      <c r="BJ82" s="146" t="n"/>
      <c r="BK82" s="146" t="n"/>
      <c r="BL82" s="146" t="n"/>
      <c r="BM82" s="146" t="n"/>
      <c r="BN82" s="146" t="n"/>
      <c r="BO82" s="146" t="n"/>
      <c r="BP82" s="146" t="n"/>
      <c r="BQ82" s="146" t="n"/>
      <c r="BR82" s="146" t="n"/>
      <c r="BS82" s="146" t="n"/>
      <c r="BT82" s="146" t="n"/>
      <c r="BU82" s="146" t="n"/>
      <c r="BV82" s="146" t="n"/>
    </row>
    <row r="83" customFormat="1" s="147">
      <c r="A83" s="151">
        <f>IF(E83&lt;&gt;"",1+MAX($A$44:A82),"")</f>
        <v/>
      </c>
      <c r="B83" s="199" t="n"/>
      <c r="C83" s="207" t="n"/>
      <c r="D83" s="302" t="n"/>
      <c r="E83" s="209" t="n"/>
      <c r="F83" s="146" t="n"/>
      <c r="G83" s="303" t="n"/>
      <c r="H83" s="304" t="n"/>
      <c r="I83" s="146" t="n"/>
      <c r="J83" s="146" t="n"/>
      <c r="K83" s="347" t="n"/>
      <c r="L83" s="347" t="n"/>
      <c r="M83" s="146" t="n"/>
      <c r="N83" s="146" t="n"/>
      <c r="O83" s="146" t="n"/>
      <c r="P83" s="146" t="n"/>
      <c r="Q83" s="146" t="n"/>
      <c r="R83" s="146" t="n"/>
      <c r="S83" s="146" t="n"/>
      <c r="T83" s="146" t="n"/>
      <c r="U83" s="146" t="n"/>
      <c r="V83" s="146" t="n"/>
      <c r="W83" s="146" t="n"/>
      <c r="X83" s="146" t="n"/>
      <c r="Y83" s="146" t="n"/>
      <c r="Z83" s="146" t="n"/>
      <c r="AA83" s="146" t="n"/>
      <c r="AB83" s="146" t="n"/>
      <c r="AC83" s="146" t="n"/>
      <c r="AD83" s="146" t="n"/>
      <c r="AE83" s="146" t="n"/>
      <c r="AF83" s="146" t="n"/>
      <c r="AG83" s="146" t="n"/>
      <c r="AH83" s="146" t="n"/>
      <c r="AI83" s="146" t="n"/>
      <c r="AJ83" s="146" t="n"/>
      <c r="AK83" s="146" t="n"/>
      <c r="AL83" s="146" t="n"/>
      <c r="AM83" s="146" t="n"/>
      <c r="AN83" s="146" t="n"/>
      <c r="AO83" s="146" t="n"/>
      <c r="AP83" s="146" t="n"/>
      <c r="AQ83" s="146" t="n"/>
      <c r="AR83" s="146" t="n"/>
      <c r="AS83" s="146" t="n"/>
      <c r="AT83" s="146" t="n"/>
      <c r="AU83" s="146" t="n"/>
      <c r="AV83" s="146" t="n"/>
      <c r="AW83" s="146" t="n"/>
      <c r="AX83" s="146" t="n"/>
      <c r="AY83" s="146" t="n"/>
      <c r="AZ83" s="146" t="n"/>
      <c r="BA83" s="146" t="n"/>
      <c r="BB83" s="146" t="n"/>
      <c r="BC83" s="146" t="n"/>
      <c r="BD83" s="146" t="n"/>
      <c r="BE83" s="146" t="n"/>
      <c r="BF83" s="146" t="n"/>
      <c r="BG83" s="146" t="n"/>
      <c r="BH83" s="146" t="n"/>
      <c r="BI83" s="146" t="n"/>
      <c r="BJ83" s="146" t="n"/>
      <c r="BK83" s="146" t="n"/>
      <c r="BL83" s="146" t="n"/>
      <c r="BM83" s="146" t="n"/>
      <c r="BN83" s="146" t="n"/>
      <c r="BO83" s="146" t="n"/>
      <c r="BP83" s="146" t="n"/>
      <c r="BQ83" s="146" t="n"/>
      <c r="BR83" s="146" t="n"/>
      <c r="BS83" s="146" t="n"/>
      <c r="BT83" s="146" t="n"/>
      <c r="BU83" s="146" t="n"/>
      <c r="BV83" s="146" t="n"/>
    </row>
    <row r="84" customFormat="1" s="147">
      <c r="A84" s="151">
        <f>IF(E84&lt;&gt;"",1+MAX($A$44:A83),"")</f>
        <v/>
      </c>
      <c r="B84" s="199" t="n"/>
      <c r="C84" s="207" t="n"/>
      <c r="D84" s="302" t="n"/>
      <c r="E84" s="209" t="n"/>
      <c r="F84" s="146" t="n"/>
      <c r="G84" s="303" t="n"/>
      <c r="H84" s="304" t="n"/>
      <c r="I84" s="146" t="n"/>
      <c r="J84" s="146" t="n"/>
      <c r="K84" s="347" t="n"/>
      <c r="L84" s="347" t="n"/>
      <c r="M84" s="146" t="n"/>
      <c r="N84" s="146" t="n"/>
      <c r="O84" s="146" t="n"/>
      <c r="P84" s="146" t="n"/>
      <c r="Q84" s="146" t="n"/>
      <c r="R84" s="146" t="n"/>
      <c r="S84" s="146" t="n"/>
      <c r="T84" s="146" t="n"/>
      <c r="U84" s="146" t="n"/>
      <c r="V84" s="146" t="n"/>
      <c r="W84" s="146" t="n"/>
      <c r="X84" s="146" t="n"/>
      <c r="Y84" s="146" t="n"/>
      <c r="Z84" s="146" t="n"/>
      <c r="AA84" s="146" t="n"/>
      <c r="AB84" s="146" t="n"/>
      <c r="AC84" s="146" t="n"/>
      <c r="AD84" s="146" t="n"/>
      <c r="AE84" s="146" t="n"/>
      <c r="AF84" s="146" t="n"/>
      <c r="AG84" s="146" t="n"/>
      <c r="AH84" s="146" t="n"/>
      <c r="AI84" s="146" t="n"/>
      <c r="AJ84" s="146" t="n"/>
      <c r="AK84" s="146" t="n"/>
      <c r="AL84" s="146" t="n"/>
      <c r="AM84" s="146" t="n"/>
      <c r="AN84" s="146" t="n"/>
      <c r="AO84" s="146" t="n"/>
      <c r="AP84" s="146" t="n"/>
      <c r="AQ84" s="146" t="n"/>
      <c r="AR84" s="146" t="n"/>
      <c r="AS84" s="146" t="n"/>
      <c r="AT84" s="146" t="n"/>
      <c r="AU84" s="146" t="n"/>
      <c r="AV84" s="146" t="n"/>
      <c r="AW84" s="146" t="n"/>
      <c r="AX84" s="146" t="n"/>
      <c r="AY84" s="146" t="n"/>
      <c r="AZ84" s="146" t="n"/>
      <c r="BA84" s="146" t="n"/>
      <c r="BB84" s="146" t="n"/>
      <c r="BC84" s="146" t="n"/>
      <c r="BD84" s="146" t="n"/>
      <c r="BE84" s="146" t="n"/>
      <c r="BF84" s="146" t="n"/>
      <c r="BG84" s="146" t="n"/>
      <c r="BH84" s="146" t="n"/>
      <c r="BI84" s="146" t="n"/>
      <c r="BJ84" s="146" t="n"/>
      <c r="BK84" s="146" t="n"/>
      <c r="BL84" s="146" t="n"/>
      <c r="BM84" s="146" t="n"/>
      <c r="BN84" s="146" t="n"/>
      <c r="BO84" s="146" t="n"/>
      <c r="BP84" s="146" t="n"/>
      <c r="BQ84" s="146" t="n"/>
      <c r="BR84" s="146" t="n"/>
      <c r="BS84" s="146" t="n"/>
      <c r="BT84" s="146" t="n"/>
      <c r="BU84" s="146" t="n"/>
      <c r="BV84" s="146" t="n"/>
    </row>
    <row r="85" customFormat="1" s="147">
      <c r="A85" s="151">
        <f>IF(E85&lt;&gt;"",1+MAX($A$44:A84),"")</f>
        <v/>
      </c>
      <c r="B85" s="199" t="n"/>
      <c r="C85" s="207" t="n"/>
      <c r="D85" s="302" t="n"/>
      <c r="E85" s="209" t="n"/>
      <c r="F85" s="146" t="n"/>
      <c r="G85" s="303" t="n"/>
      <c r="H85" s="304" t="n"/>
      <c r="I85" s="146" t="n"/>
      <c r="J85" s="146" t="n"/>
      <c r="K85" s="347" t="n"/>
      <c r="L85" s="347" t="n"/>
      <c r="M85" s="146" t="n"/>
      <c r="N85" s="146" t="n"/>
      <c r="O85" s="146" t="n"/>
      <c r="P85" s="146" t="n"/>
      <c r="Q85" s="146" t="n"/>
      <c r="R85" s="146" t="n"/>
      <c r="S85" s="146" t="n"/>
      <c r="T85" s="146" t="n"/>
      <c r="U85" s="146" t="n"/>
      <c r="V85" s="146" t="n"/>
      <c r="W85" s="146" t="n"/>
      <c r="X85" s="146" t="n"/>
      <c r="Y85" s="146" t="n"/>
      <c r="Z85" s="146" t="n"/>
      <c r="AA85" s="146" t="n"/>
      <c r="AB85" s="146" t="n"/>
      <c r="AC85" s="146" t="n"/>
      <c r="AD85" s="146" t="n"/>
      <c r="AE85" s="146" t="n"/>
      <c r="AF85" s="146" t="n"/>
      <c r="AG85" s="146" t="n"/>
      <c r="AH85" s="146" t="n"/>
      <c r="AI85" s="146" t="n"/>
      <c r="AJ85" s="146" t="n"/>
      <c r="AK85" s="146" t="n"/>
      <c r="AL85" s="146" t="n"/>
      <c r="AM85" s="146" t="n"/>
      <c r="AN85" s="146" t="n"/>
      <c r="AO85" s="146" t="n"/>
      <c r="AP85" s="146" t="n"/>
      <c r="AQ85" s="146" t="n"/>
      <c r="AR85" s="146" t="n"/>
      <c r="AS85" s="146" t="n"/>
      <c r="AT85" s="146" t="n"/>
      <c r="AU85" s="146" t="n"/>
      <c r="AV85" s="146" t="n"/>
      <c r="AW85" s="146" t="n"/>
      <c r="AX85" s="146" t="n"/>
      <c r="AY85" s="146" t="n"/>
      <c r="AZ85" s="146" t="n"/>
      <c r="BA85" s="146" t="n"/>
      <c r="BB85" s="146" t="n"/>
      <c r="BC85" s="146" t="n"/>
      <c r="BD85" s="146" t="n"/>
      <c r="BE85" s="146" t="n"/>
      <c r="BF85" s="146" t="n"/>
      <c r="BG85" s="146" t="n"/>
      <c r="BH85" s="146" t="n"/>
      <c r="BI85" s="146" t="n"/>
      <c r="BJ85" s="146" t="n"/>
      <c r="BK85" s="146" t="n"/>
      <c r="BL85" s="146" t="n"/>
      <c r="BM85" s="146" t="n"/>
      <c r="BN85" s="146" t="n"/>
      <c r="BO85" s="146" t="n"/>
      <c r="BP85" s="146" t="n"/>
      <c r="BQ85" s="146" t="n"/>
      <c r="BR85" s="146" t="n"/>
      <c r="BS85" s="146" t="n"/>
      <c r="BT85" s="146" t="n"/>
      <c r="BU85" s="146" t="n"/>
      <c r="BV85" s="146" t="n"/>
    </row>
    <row r="86" customFormat="1" s="147">
      <c r="A86" s="151">
        <f>IF(E86&lt;&gt;"",1+MAX($A$44:A85),"")</f>
        <v/>
      </c>
      <c r="B86" s="199" t="n"/>
      <c r="C86" s="207" t="n"/>
      <c r="D86" s="302" t="n"/>
      <c r="E86" s="209" t="n"/>
      <c r="F86" s="146" t="n"/>
      <c r="G86" s="303" t="n"/>
      <c r="H86" s="304" t="n"/>
      <c r="I86" s="146" t="n"/>
      <c r="J86" s="146" t="n"/>
      <c r="K86" s="347" t="n"/>
      <c r="L86" s="347" t="n"/>
      <c r="M86" s="146" t="n"/>
      <c r="N86" s="146" t="n"/>
      <c r="O86" s="146" t="n"/>
      <c r="P86" s="146" t="n"/>
      <c r="Q86" s="146" t="n"/>
      <c r="R86" s="146" t="n"/>
      <c r="S86" s="146" t="n"/>
      <c r="T86" s="146" t="n"/>
      <c r="U86" s="146" t="n"/>
      <c r="V86" s="146" t="n"/>
      <c r="W86" s="146" t="n"/>
      <c r="X86" s="146" t="n"/>
      <c r="Y86" s="146" t="n"/>
      <c r="Z86" s="146" t="n"/>
      <c r="AA86" s="146" t="n"/>
      <c r="AB86" s="146" t="n"/>
      <c r="AC86" s="146" t="n"/>
      <c r="AD86" s="146" t="n"/>
      <c r="AE86" s="146" t="n"/>
      <c r="AF86" s="146" t="n"/>
      <c r="AG86" s="146" t="n"/>
      <c r="AH86" s="146" t="n"/>
      <c r="AI86" s="146" t="n"/>
      <c r="AJ86" s="146" t="n"/>
      <c r="AK86" s="146" t="n"/>
      <c r="AL86" s="146" t="n"/>
      <c r="AM86" s="146" t="n"/>
      <c r="AN86" s="146" t="n"/>
      <c r="AO86" s="146" t="n"/>
      <c r="AP86" s="146" t="n"/>
      <c r="AQ86" s="146" t="n"/>
      <c r="AR86" s="146" t="n"/>
      <c r="AS86" s="146" t="n"/>
      <c r="AT86" s="146" t="n"/>
      <c r="AU86" s="146" t="n"/>
      <c r="AV86" s="146" t="n"/>
      <c r="AW86" s="146" t="n"/>
      <c r="AX86" s="146" t="n"/>
      <c r="AY86" s="146" t="n"/>
      <c r="AZ86" s="146" t="n"/>
      <c r="BA86" s="146" t="n"/>
      <c r="BB86" s="146" t="n"/>
      <c r="BC86" s="146" t="n"/>
      <c r="BD86" s="146" t="n"/>
      <c r="BE86" s="146" t="n"/>
      <c r="BF86" s="146" t="n"/>
      <c r="BG86" s="146" t="n"/>
      <c r="BH86" s="146" t="n"/>
      <c r="BI86" s="146" t="n"/>
      <c r="BJ86" s="146" t="n"/>
      <c r="BK86" s="146" t="n"/>
      <c r="BL86" s="146" t="n"/>
      <c r="BM86" s="146" t="n"/>
      <c r="BN86" s="146" t="n"/>
      <c r="BO86" s="146" t="n"/>
      <c r="BP86" s="146" t="n"/>
      <c r="BQ86" s="146" t="n"/>
      <c r="BR86" s="146" t="n"/>
      <c r="BS86" s="146" t="n"/>
      <c r="BT86" s="146" t="n"/>
      <c r="BU86" s="146" t="n"/>
      <c r="BV86" s="146" t="n"/>
    </row>
    <row r="87" customFormat="1" s="147">
      <c r="A87" s="151">
        <f>IF(E87&lt;&gt;"",1+MAX($A$44:A86),"")</f>
        <v/>
      </c>
      <c r="B87" s="199" t="n"/>
      <c r="C87" s="207" t="n"/>
      <c r="D87" s="302" t="n"/>
      <c r="E87" s="209" t="n"/>
      <c r="F87" s="146" t="n"/>
      <c r="G87" s="303" t="n"/>
      <c r="H87" s="304" t="n"/>
      <c r="I87" s="146" t="n"/>
      <c r="J87" s="146" t="n"/>
      <c r="K87" s="347" t="n"/>
      <c r="L87" s="347" t="n"/>
      <c r="M87" s="146" t="n"/>
      <c r="N87" s="146" t="n"/>
      <c r="O87" s="146" t="n"/>
      <c r="P87" s="146" t="n"/>
      <c r="Q87" s="146" t="n"/>
      <c r="R87" s="146" t="n"/>
      <c r="S87" s="146" t="n"/>
      <c r="T87" s="146" t="n"/>
      <c r="U87" s="146" t="n"/>
      <c r="V87" s="146" t="n"/>
      <c r="W87" s="146" t="n"/>
      <c r="X87" s="146" t="n"/>
      <c r="Y87" s="146" t="n"/>
      <c r="Z87" s="146" t="n"/>
      <c r="AA87" s="146" t="n"/>
      <c r="AB87" s="146" t="n"/>
      <c r="AC87" s="146" t="n"/>
      <c r="AD87" s="146" t="n"/>
      <c r="AE87" s="146" t="n"/>
      <c r="AF87" s="146" t="n"/>
      <c r="AG87" s="146" t="n"/>
      <c r="AH87" s="146" t="n"/>
      <c r="AI87" s="146" t="n"/>
      <c r="AJ87" s="146" t="n"/>
      <c r="AK87" s="146" t="n"/>
      <c r="AL87" s="146" t="n"/>
      <c r="AM87" s="146" t="n"/>
      <c r="AN87" s="146" t="n"/>
      <c r="AO87" s="146" t="n"/>
      <c r="AP87" s="146" t="n"/>
      <c r="AQ87" s="146" t="n"/>
      <c r="AR87" s="146" t="n"/>
      <c r="AS87" s="146" t="n"/>
      <c r="AT87" s="146" t="n"/>
      <c r="AU87" s="146" t="n"/>
      <c r="AV87" s="146" t="n"/>
      <c r="AW87" s="146" t="n"/>
      <c r="AX87" s="146" t="n"/>
      <c r="AY87" s="146" t="n"/>
      <c r="AZ87" s="146" t="n"/>
      <c r="BA87" s="146" t="n"/>
      <c r="BB87" s="146" t="n"/>
      <c r="BC87" s="146" t="n"/>
      <c r="BD87" s="146" t="n"/>
      <c r="BE87" s="146" t="n"/>
      <c r="BF87" s="146" t="n"/>
      <c r="BG87" s="146" t="n"/>
      <c r="BH87" s="146" t="n"/>
      <c r="BI87" s="146" t="n"/>
      <c r="BJ87" s="146" t="n"/>
      <c r="BK87" s="146" t="n"/>
      <c r="BL87" s="146" t="n"/>
      <c r="BM87" s="146" t="n"/>
      <c r="BN87" s="146" t="n"/>
      <c r="BO87" s="146" t="n"/>
      <c r="BP87" s="146" t="n"/>
      <c r="BQ87" s="146" t="n"/>
      <c r="BR87" s="146" t="n"/>
      <c r="BS87" s="146" t="n"/>
      <c r="BT87" s="146" t="n"/>
      <c r="BU87" s="146" t="n"/>
      <c r="BV87" s="146" t="n"/>
    </row>
    <row r="88">
      <c r="A88" s="151">
        <f>IF(E88&lt;&gt;"",1+MAX($A$44:A87),"")</f>
        <v/>
      </c>
      <c r="K88" s="347" t="n"/>
      <c r="L88" s="347" t="n"/>
    </row>
    <row r="89">
      <c r="A89" s="151">
        <f>IF(E89&lt;&gt;"",1+MAX($A$44:A88),"")</f>
        <v/>
      </c>
      <c r="K89" s="347" t="n"/>
      <c r="L89" s="347" t="n"/>
    </row>
    <row r="90">
      <c r="A90" s="151">
        <f>IF(E90&lt;&gt;"",1+MAX($A$44:A89),"")</f>
        <v/>
      </c>
      <c r="K90" s="347" t="n"/>
      <c r="L90" s="347" t="n"/>
    </row>
    <row r="91">
      <c r="A91" s="151">
        <f>IF(E91&lt;&gt;"",1+MAX($A$44:A90),"")</f>
        <v/>
      </c>
      <c r="K91" s="347" t="n"/>
      <c r="L91" s="347" t="n"/>
    </row>
    <row r="92">
      <c r="A92" s="151">
        <f>IF(E92&lt;&gt;"",1+MAX($A$44:A91),"")</f>
        <v/>
      </c>
      <c r="K92" s="347" t="n"/>
      <c r="L92" s="347" t="n"/>
    </row>
    <row r="93">
      <c r="A93" s="151">
        <f>IF(E93&lt;&gt;"",1+MAX($A$44:A92),"")</f>
        <v/>
      </c>
      <c r="K93" s="347" t="n"/>
      <c r="L93" s="347" t="n"/>
    </row>
    <row r="94">
      <c r="A94" s="151">
        <f>IF(E94&lt;&gt;"",1+MAX($A$44:A93),"")</f>
        <v/>
      </c>
      <c r="K94" s="347" t="n"/>
      <c r="L94" s="347" t="n"/>
    </row>
    <row r="95">
      <c r="A95" s="151">
        <f>IF(E95&lt;&gt;"",1+MAX($A$44:A94),"")</f>
        <v/>
      </c>
      <c r="K95" s="347" t="n"/>
      <c r="L95" s="347" t="n"/>
    </row>
    <row r="96">
      <c r="A96" s="151">
        <f>IF(E96&lt;&gt;"",1+MAX($A$44:A95),"")</f>
        <v/>
      </c>
      <c r="K96" s="347" t="n"/>
      <c r="L96" s="347" t="n"/>
    </row>
    <row r="97">
      <c r="A97" s="151">
        <f>IF(E97&lt;&gt;"",1+MAX($A$44:A96),"")</f>
        <v/>
      </c>
      <c r="K97" s="347" t="n"/>
      <c r="L97" s="347" t="n"/>
    </row>
    <row r="98">
      <c r="A98" s="151">
        <f>IF(E98&lt;&gt;"",1+MAX($A$44:A97),"")</f>
        <v/>
      </c>
      <c r="K98" s="347" t="n"/>
      <c r="L98" s="347" t="n"/>
    </row>
    <row r="99">
      <c r="A99" s="151">
        <f>IF(E99&lt;&gt;"",1+MAX($A$44:A98),"")</f>
        <v/>
      </c>
      <c r="K99" s="347" t="n"/>
      <c r="L99" s="347" t="n"/>
    </row>
    <row r="100">
      <c r="A100" s="151">
        <f>IF(E100&lt;&gt;"",1+MAX($A$44:A99),"")</f>
        <v/>
      </c>
      <c r="K100" s="347" t="n"/>
      <c r="L100" s="347" t="n"/>
    </row>
    <row r="101">
      <c r="A101" s="151">
        <f>IF(E101&lt;&gt;"",1+MAX($A$44:A100),"")</f>
        <v/>
      </c>
      <c r="K101" s="347" t="n"/>
      <c r="L101" s="347" t="n"/>
    </row>
    <row r="102">
      <c r="A102" s="151">
        <f>IF(E102&lt;&gt;"",1+MAX($A$44:A101),"")</f>
        <v/>
      </c>
      <c r="K102" s="347" t="n"/>
      <c r="L102" s="347" t="n"/>
    </row>
    <row r="103">
      <c r="A103" s="151">
        <f>IF(E103&lt;&gt;"",1+MAX($A$44:A102),"")</f>
        <v/>
      </c>
      <c r="K103" s="347" t="n"/>
      <c r="L103" s="347" t="n"/>
    </row>
    <row r="104">
      <c r="A104" s="151">
        <f>IF(E104&lt;&gt;"",1+MAX($A$44:A103),"")</f>
        <v/>
      </c>
      <c r="K104" s="347" t="n"/>
      <c r="L104" s="347" t="n"/>
    </row>
    <row r="105">
      <c r="A105" s="151">
        <f>IF(E105&lt;&gt;"",1+MAX($A$44:A104),"")</f>
        <v/>
      </c>
      <c r="K105" s="347" t="n"/>
      <c r="L105" s="347" t="n"/>
    </row>
    <row r="106">
      <c r="A106" s="151">
        <f>IF(E106&lt;&gt;"",1+MAX($A$44:A105),"")</f>
        <v/>
      </c>
      <c r="K106" s="347" t="n"/>
      <c r="L106" s="347" t="n"/>
    </row>
    <row r="107">
      <c r="A107" s="151">
        <f>IF(E107&lt;&gt;"",1+MAX($A$44:A106),"")</f>
        <v/>
      </c>
      <c r="K107" s="347" t="n"/>
      <c r="L107" s="347" t="n"/>
    </row>
    <row r="108">
      <c r="A108" s="151">
        <f>IF(E108&lt;&gt;"",1+MAX($A$44:A107),"")</f>
        <v/>
      </c>
      <c r="K108" s="347" t="n"/>
      <c r="L108" s="347" t="n"/>
    </row>
    <row r="109">
      <c r="A109" s="151">
        <f>IF(E109&lt;&gt;"",1+MAX($A$44:A108),"")</f>
        <v/>
      </c>
      <c r="K109" s="347" t="n"/>
      <c r="L109" s="347" t="n"/>
    </row>
    <row r="110">
      <c r="A110" s="151">
        <f>IF(E110&lt;&gt;"",1+MAX($A$44:A109),"")</f>
        <v/>
      </c>
      <c r="K110" s="347" t="n"/>
      <c r="L110" s="347" t="n"/>
    </row>
    <row r="111">
      <c r="A111" s="151">
        <f>IF(E111&lt;&gt;"",1+MAX($A$44:A110),"")</f>
        <v/>
      </c>
      <c r="K111" s="347" t="n"/>
      <c r="L111" s="347" t="n"/>
    </row>
    <row r="112">
      <c r="A112" s="151">
        <f>IF(E112&lt;&gt;"",1+MAX($A$44:A111),"")</f>
        <v/>
      </c>
      <c r="K112" s="347" t="n"/>
      <c r="L112" s="347" t="n"/>
    </row>
    <row r="113">
      <c r="A113" s="151">
        <f>IF(E113&lt;&gt;"",1+MAX($A$44:A112),"")</f>
        <v/>
      </c>
      <c r="K113" s="347" t="n"/>
      <c r="L113" s="347" t="n"/>
    </row>
    <row r="114">
      <c r="A114" s="151">
        <f>IF(E114&lt;&gt;"",1+MAX($A$44:A113),"")</f>
        <v/>
      </c>
      <c r="K114" s="347" t="n"/>
      <c r="L114" s="347" t="n"/>
    </row>
    <row r="115">
      <c r="A115" s="151">
        <f>IF(E115&lt;&gt;"",1+MAX($A$44:A114),"")</f>
        <v/>
      </c>
      <c r="K115" s="347" t="n"/>
      <c r="L115" s="347" t="n"/>
    </row>
    <row r="116">
      <c r="A116" s="151">
        <f>IF(E116&lt;&gt;"",1+MAX($A$44:A115),"")</f>
        <v/>
      </c>
      <c r="K116" s="347" t="n"/>
      <c r="L116" s="347" t="n"/>
    </row>
    <row r="117">
      <c r="A117" s="151">
        <f>IF(E117&lt;&gt;"",1+MAX($A$44:A116),"")</f>
        <v/>
      </c>
      <c r="K117" s="347" t="n"/>
      <c r="L117" s="347" t="n"/>
    </row>
    <row r="118">
      <c r="A118" s="151">
        <f>IF(E118&lt;&gt;"",1+MAX($A$44:A117),"")</f>
        <v/>
      </c>
      <c r="K118" s="347" t="n"/>
      <c r="L118" s="347" t="n"/>
    </row>
    <row r="119">
      <c r="A119" s="151">
        <f>IF(E119&lt;&gt;"",1+MAX($A$44:A118),"")</f>
        <v/>
      </c>
      <c r="K119" s="347" t="n"/>
      <c r="L119" s="347" t="n"/>
    </row>
    <row r="120">
      <c r="A120" s="151">
        <f>IF(E120&lt;&gt;"",1+MAX($A$44:A119),"")</f>
        <v/>
      </c>
      <c r="K120" s="347" t="n"/>
      <c r="L120" s="347" t="n"/>
    </row>
    <row r="121">
      <c r="A121" s="151">
        <f>IF(E121&lt;&gt;"",1+MAX($A$44:A120),"")</f>
        <v/>
      </c>
      <c r="K121" s="347" t="n"/>
      <c r="L121" s="347" t="n"/>
    </row>
    <row r="122">
      <c r="A122" s="151">
        <f>IF(E122&lt;&gt;"",1+MAX($A$44:A121),"")</f>
        <v/>
      </c>
      <c r="K122" s="347" t="n"/>
      <c r="L122" s="347" t="n"/>
    </row>
    <row r="123">
      <c r="A123" s="151">
        <f>IF(E123&lt;&gt;"",1+MAX($A$44:A122),"")</f>
        <v/>
      </c>
      <c r="K123" s="347" t="n"/>
      <c r="L123" s="347" t="n"/>
    </row>
    <row r="124">
      <c r="A124" s="151">
        <f>IF(E124&lt;&gt;"",1+MAX($A$44:A123),"")</f>
        <v/>
      </c>
      <c r="K124" s="347" t="n"/>
      <c r="L124" s="347" t="n"/>
    </row>
    <row r="125">
      <c r="A125" s="151">
        <f>IF(E125&lt;&gt;"",1+MAX($A$44:A124),"")</f>
        <v/>
      </c>
      <c r="K125" s="347" t="n"/>
      <c r="L125" s="347" t="n"/>
    </row>
    <row r="126">
      <c r="A126" s="151">
        <f>IF(E126&lt;&gt;"",1+MAX($A$44:A125),"")</f>
        <v/>
      </c>
      <c r="K126" s="347" t="n"/>
      <c r="L126" s="347" t="n"/>
    </row>
    <row r="127">
      <c r="A127" s="151">
        <f>IF(E127&lt;&gt;"",1+MAX($A$44:A126),"")</f>
        <v/>
      </c>
      <c r="K127" s="347" t="n"/>
      <c r="L127" s="347" t="n"/>
    </row>
    <row r="128">
      <c r="A128" s="151">
        <f>IF(E128&lt;&gt;"",1+MAX($A$44:A127),"")</f>
        <v/>
      </c>
      <c r="K128" s="347" t="n"/>
      <c r="L128" s="347" t="n"/>
    </row>
    <row r="129">
      <c r="A129" s="151">
        <f>IF(E129&lt;&gt;"",1+MAX($A$44:A128),"")</f>
        <v/>
      </c>
      <c r="K129" s="347" t="n"/>
      <c r="L129" s="347" t="n"/>
    </row>
    <row r="130">
      <c r="A130" s="151">
        <f>IF(E130&lt;&gt;"",1+MAX($A$44:A129),"")</f>
        <v/>
      </c>
      <c r="K130" s="347" t="n"/>
      <c r="L130" s="347" t="n"/>
    </row>
    <row r="131">
      <c r="A131" s="151">
        <f>IF(E131&lt;&gt;"",1+MAX($A$44:A130),"")</f>
        <v/>
      </c>
      <c r="K131" s="347" t="n"/>
      <c r="L131" s="347" t="n"/>
    </row>
    <row r="132">
      <c r="A132" s="151">
        <f>IF(E132&lt;&gt;"",1+MAX($A$44:A131),"")</f>
        <v/>
      </c>
      <c r="K132" s="347" t="n"/>
      <c r="L132" s="347" t="n"/>
    </row>
    <row r="133">
      <c r="A133" s="151">
        <f>IF(E133&lt;&gt;"",1+MAX($A$44:A132),"")</f>
        <v/>
      </c>
      <c r="K133" s="347" t="n"/>
      <c r="L133" s="347" t="n"/>
    </row>
    <row r="134">
      <c r="A134" s="151">
        <f>IF(E134&lt;&gt;"",1+MAX($A$44:A133),"")</f>
        <v/>
      </c>
      <c r="K134" s="347" t="n"/>
      <c r="L134" s="347" t="n"/>
    </row>
    <row r="135">
      <c r="A135" s="151">
        <f>IF(E135&lt;&gt;"",1+MAX($A$44:A134),"")</f>
        <v/>
      </c>
      <c r="K135" s="347" t="n"/>
      <c r="L135" s="347" t="n"/>
    </row>
    <row r="136">
      <c r="A136" s="151">
        <f>IF(E136&lt;&gt;"",1+MAX($A$44:A135),"")</f>
        <v/>
      </c>
      <c r="K136" s="347" t="n"/>
      <c r="L136" s="347" t="n"/>
    </row>
    <row r="137">
      <c r="A137" s="151">
        <f>IF(E137&lt;&gt;"",1+MAX($A$44:A136),"")</f>
        <v/>
      </c>
      <c r="K137" s="347" t="n"/>
      <c r="L137" s="347" t="n"/>
    </row>
    <row r="138">
      <c r="A138" s="151">
        <f>IF(E138&lt;&gt;"",1+MAX($A$44:A137),"")</f>
        <v/>
      </c>
      <c r="K138" s="347" t="n"/>
      <c r="L138" s="347" t="n"/>
    </row>
    <row r="139">
      <c r="A139" s="151">
        <f>IF(E139&lt;&gt;"",1+MAX($A$44:A138),"")</f>
        <v/>
      </c>
      <c r="K139" s="347" t="n"/>
      <c r="L139" s="347" t="n"/>
    </row>
    <row r="140">
      <c r="A140" s="151">
        <f>IF(E140&lt;&gt;"",1+MAX($A$44:A139),"")</f>
        <v/>
      </c>
      <c r="K140" s="347" t="n"/>
      <c r="L140" s="347" t="n"/>
    </row>
    <row r="141">
      <c r="A141" s="151">
        <f>IF(E141&lt;&gt;"",1+MAX($A$44:A140),"")</f>
        <v/>
      </c>
      <c r="K141" s="347" t="n"/>
      <c r="L141" s="347" t="n"/>
    </row>
    <row r="142">
      <c r="A142" s="151">
        <f>IF(E142&lt;&gt;"",1+MAX($A$44:A141),"")</f>
        <v/>
      </c>
      <c r="K142" s="347" t="n"/>
      <c r="L142" s="347" t="n"/>
    </row>
    <row r="143">
      <c r="A143" s="151">
        <f>IF(E143&lt;&gt;"",1+MAX($A$44:A142),"")</f>
        <v/>
      </c>
      <c r="K143" s="347" t="n"/>
      <c r="L143" s="347" t="n"/>
    </row>
    <row r="144">
      <c r="A144" s="151">
        <f>IF(E144&lt;&gt;"",1+MAX($A$44:A143),"")</f>
        <v/>
      </c>
      <c r="K144" s="347" t="n"/>
      <c r="L144" s="347" t="n"/>
    </row>
    <row r="145">
      <c r="A145" s="151">
        <f>IF(E145&lt;&gt;"",1+MAX($A$44:A144),"")</f>
        <v/>
      </c>
      <c r="K145" s="347" t="n"/>
      <c r="L145" s="347" t="n"/>
    </row>
    <row r="146">
      <c r="A146" s="151">
        <f>IF(E146&lt;&gt;"",1+MAX($A$44:A145),"")</f>
        <v/>
      </c>
      <c r="K146" s="347" t="n"/>
      <c r="L146" s="347" t="n"/>
    </row>
    <row r="147">
      <c r="A147" s="151">
        <f>IF(E147&lt;&gt;"",1+MAX($A$44:A146),"")</f>
        <v/>
      </c>
      <c r="K147" s="347" t="n"/>
      <c r="L147" s="347" t="n"/>
    </row>
    <row r="148">
      <c r="A148" s="151">
        <f>IF(E148&lt;&gt;"",1+MAX($A$44:A147),"")</f>
        <v/>
      </c>
      <c r="K148" s="347" t="n"/>
      <c r="L148" s="347" t="n"/>
    </row>
    <row r="149">
      <c r="A149" s="151">
        <f>IF(E149&lt;&gt;"",1+MAX($A$44:A148),"")</f>
        <v/>
      </c>
      <c r="K149" s="347" t="n"/>
      <c r="L149" s="347" t="n"/>
    </row>
    <row r="150">
      <c r="A150" s="151">
        <f>IF(E150&lt;&gt;"",1+MAX($A$44:A149),"")</f>
        <v/>
      </c>
      <c r="K150" s="347" t="n"/>
      <c r="L150" s="347" t="n"/>
    </row>
    <row r="151">
      <c r="A151" s="151">
        <f>IF(E151&lt;&gt;"",1+MAX($A$44:A150),"")</f>
        <v/>
      </c>
      <c r="K151" s="347" t="n"/>
      <c r="L151" s="347" t="n"/>
    </row>
    <row r="152">
      <c r="A152" s="151">
        <f>IF(E152&lt;&gt;"",1+MAX($A$44:A151),"")</f>
        <v/>
      </c>
      <c r="K152" s="347" t="n"/>
      <c r="L152" s="347" t="n"/>
    </row>
    <row r="153">
      <c r="A153" s="151">
        <f>IF(E153&lt;&gt;"",1+MAX($A$44:A152),"")</f>
        <v/>
      </c>
      <c r="K153" s="347" t="n"/>
      <c r="L153" s="347" t="n"/>
    </row>
    <row r="154">
      <c r="A154" s="151">
        <f>IF(E154&lt;&gt;"",1+MAX($A$44:A153),"")</f>
        <v/>
      </c>
      <c r="K154" s="347" t="n"/>
      <c r="L154" s="347" t="n"/>
    </row>
    <row r="155">
      <c r="A155" s="151">
        <f>IF(E155&lt;&gt;"",1+MAX($A$44:A154),"")</f>
        <v/>
      </c>
      <c r="K155" s="347" t="n"/>
      <c r="L155" s="347" t="n"/>
    </row>
    <row r="156">
      <c r="A156" s="151">
        <f>IF(E156&lt;&gt;"",1+MAX($A$44:A155),"")</f>
        <v/>
      </c>
      <c r="K156" s="347" t="n"/>
      <c r="L156" s="347" t="n"/>
    </row>
    <row r="157">
      <c r="A157" s="151">
        <f>IF(E157&lt;&gt;"",1+MAX($A$44:A156),"")</f>
        <v/>
      </c>
      <c r="K157" s="347" t="n"/>
      <c r="L157" s="347" t="n"/>
    </row>
    <row r="158">
      <c r="A158" s="151">
        <f>IF(E158&lt;&gt;"",1+MAX($A$44:A157),"")</f>
        <v/>
      </c>
      <c r="K158" s="347" t="n"/>
      <c r="L158" s="347" t="n"/>
    </row>
    <row r="159">
      <c r="A159" s="151">
        <f>IF(E159&lt;&gt;"",1+MAX($A$44:A158),"")</f>
        <v/>
      </c>
      <c r="K159" s="347" t="n"/>
      <c r="L159" s="347" t="n"/>
    </row>
    <row r="160">
      <c r="A160" s="151">
        <f>IF(E160&lt;&gt;"",1+MAX($A$44:A159),"")</f>
        <v/>
      </c>
      <c r="K160" s="347" t="n"/>
      <c r="L160" s="347" t="n"/>
    </row>
    <row r="161">
      <c r="A161" s="151">
        <f>IF(E161&lt;&gt;"",1+MAX($A$44:A160),"")</f>
        <v/>
      </c>
      <c r="K161" s="347" t="n"/>
      <c r="L161" s="347" t="n"/>
    </row>
    <row r="162">
      <c r="A162" s="151">
        <f>IF(E162&lt;&gt;"",1+MAX($A$44:A161),"")</f>
        <v/>
      </c>
      <c r="K162" s="347" t="n"/>
      <c r="L162" s="347" t="n"/>
    </row>
    <row r="163">
      <c r="A163" s="151">
        <f>IF(E163&lt;&gt;"",1+MAX($A$44:A162),"")</f>
        <v/>
      </c>
      <c r="K163" s="347" t="n"/>
      <c r="L163" s="347" t="n"/>
    </row>
    <row r="164">
      <c r="A164" s="151">
        <f>IF(E164&lt;&gt;"",1+MAX($A$44:A163),"")</f>
        <v/>
      </c>
      <c r="K164" s="347" t="n"/>
      <c r="L164" s="347" t="n"/>
    </row>
    <row r="165">
      <c r="A165" s="151">
        <f>IF(E165&lt;&gt;"",1+MAX($A$44:A164),"")</f>
        <v/>
      </c>
      <c r="K165" s="347" t="n"/>
      <c r="L165" s="347" t="n"/>
    </row>
    <row r="166">
      <c r="A166" s="151">
        <f>IF(E166&lt;&gt;"",1+MAX($A$44:A165),"")</f>
        <v/>
      </c>
      <c r="K166" s="347" t="n"/>
      <c r="L166" s="347" t="n"/>
    </row>
    <row r="167">
      <c r="A167" s="151">
        <f>IF(E167&lt;&gt;"",1+MAX($A$44:A166),"")</f>
        <v/>
      </c>
      <c r="K167" s="347" t="n"/>
      <c r="L167" s="347" t="n"/>
    </row>
    <row r="168">
      <c r="A168" s="151">
        <f>IF(E168&lt;&gt;"",1+MAX($A$44:A167),"")</f>
        <v/>
      </c>
      <c r="K168" s="347" t="n"/>
      <c r="L168" s="347" t="n"/>
    </row>
    <row r="169">
      <c r="A169" s="151">
        <f>IF(E169&lt;&gt;"",1+MAX($A$44:A168),"")</f>
        <v/>
      </c>
      <c r="K169" s="347" t="n"/>
      <c r="L169" s="347" t="n"/>
    </row>
    <row r="170">
      <c r="A170" s="151">
        <f>IF(E170&lt;&gt;"",1+MAX($A$44:A169),"")</f>
        <v/>
      </c>
      <c r="K170" s="347" t="n"/>
      <c r="L170" s="347" t="n"/>
    </row>
    <row r="171">
      <c r="A171" s="151">
        <f>IF(E171&lt;&gt;"",1+MAX($A$44:A170),"")</f>
        <v/>
      </c>
      <c r="K171" s="347" t="n"/>
      <c r="L171" s="347" t="n"/>
    </row>
    <row r="172">
      <c r="A172" s="151">
        <f>IF(E172&lt;&gt;"",1+MAX($A$44:A171),"")</f>
        <v/>
      </c>
      <c r="K172" s="347" t="n"/>
      <c r="L172" s="347" t="n"/>
    </row>
    <row r="173">
      <c r="A173" s="151">
        <f>IF(E173&lt;&gt;"",1+MAX($A$44:A172),"")</f>
        <v/>
      </c>
      <c r="K173" s="347" t="n"/>
      <c r="L173" s="347" t="n"/>
    </row>
    <row r="174">
      <c r="A174" s="151">
        <f>IF(E174&lt;&gt;"",1+MAX($A$44:A173),"")</f>
        <v/>
      </c>
      <c r="K174" s="347" t="n"/>
      <c r="L174" s="347" t="n"/>
    </row>
    <row r="175">
      <c r="A175" s="151">
        <f>IF(E175&lt;&gt;"",1+MAX($A$44:A174),"")</f>
        <v/>
      </c>
      <c r="K175" s="347" t="n"/>
      <c r="L175" s="347" t="n"/>
    </row>
    <row r="176">
      <c r="A176" s="151">
        <f>IF(E176&lt;&gt;"",1+MAX($A$44:A175),"")</f>
        <v/>
      </c>
      <c r="K176" s="347" t="n"/>
      <c r="L176" s="347" t="n"/>
    </row>
    <row r="177">
      <c r="A177" s="151">
        <f>IF(E177&lt;&gt;"",1+MAX($A$44:A176),"")</f>
        <v/>
      </c>
      <c r="K177" s="347" t="n"/>
      <c r="L177" s="347" t="n"/>
    </row>
    <row r="178">
      <c r="A178" s="151">
        <f>IF(E178&lt;&gt;"",1+MAX($A$44:A177),"")</f>
        <v/>
      </c>
      <c r="K178" s="347" t="n"/>
      <c r="L178" s="347" t="n"/>
    </row>
    <row r="179">
      <c r="A179" s="151">
        <f>IF(E179&lt;&gt;"",1+MAX($A$44:A178),"")</f>
        <v/>
      </c>
      <c r="K179" s="347" t="n"/>
      <c r="L179" s="347" t="n"/>
    </row>
    <row r="180">
      <c r="A180" s="151">
        <f>IF(E180&lt;&gt;"",1+MAX($A$44:A179),"")</f>
        <v/>
      </c>
      <c r="K180" s="347" t="n"/>
      <c r="L180" s="347" t="n"/>
    </row>
    <row r="181">
      <c r="A181" s="151">
        <f>IF(E181&lt;&gt;"",1+MAX($A$44:A180),"")</f>
        <v/>
      </c>
      <c r="K181" s="347" t="n"/>
      <c r="L181" s="347" t="n"/>
    </row>
    <row r="182">
      <c r="A182" s="151">
        <f>IF(E182&lt;&gt;"",1+MAX($A$44:A181),"")</f>
        <v/>
      </c>
      <c r="K182" s="347" t="n"/>
      <c r="L182" s="347" t="n"/>
    </row>
    <row r="183">
      <c r="A183" s="151">
        <f>IF(E183&lt;&gt;"",1+MAX($A$44:A182),"")</f>
        <v/>
      </c>
      <c r="K183" s="347" t="n"/>
      <c r="L183" s="347" t="n"/>
    </row>
    <row r="184">
      <c r="A184" s="151">
        <f>IF(E184&lt;&gt;"",1+MAX($A$44:A183),"")</f>
        <v/>
      </c>
      <c r="K184" s="347" t="n"/>
      <c r="L184" s="347" t="n"/>
    </row>
    <row r="185">
      <c r="A185" s="151">
        <f>IF(E185&lt;&gt;"",1+MAX($A$44:A184),"")</f>
        <v/>
      </c>
      <c r="K185" s="347" t="n"/>
      <c r="L185" s="347" t="n"/>
    </row>
    <row r="186">
      <c r="A186" s="151">
        <f>IF(E186&lt;&gt;"",1+MAX($A$44:A185),"")</f>
        <v/>
      </c>
      <c r="K186" s="347" t="n"/>
      <c r="L186" s="347" t="n"/>
    </row>
    <row r="187">
      <c r="A187" s="151">
        <f>IF(E187&lt;&gt;"",1+MAX($A$44:A186),"")</f>
        <v/>
      </c>
      <c r="K187" s="347" t="n"/>
      <c r="L187" s="347" t="n"/>
    </row>
    <row r="188">
      <c r="A188" s="151">
        <f>IF(E188&lt;&gt;"",1+MAX($A$44:A187),"")</f>
        <v/>
      </c>
      <c r="K188" s="347" t="n"/>
      <c r="L188" s="347" t="n"/>
    </row>
    <row r="189">
      <c r="A189" s="151">
        <f>IF(E189&lt;&gt;"",1+MAX($A$44:A188),"")</f>
        <v/>
      </c>
      <c r="K189" s="347" t="n"/>
      <c r="L189" s="347" t="n"/>
    </row>
    <row r="190">
      <c r="A190" s="151">
        <f>IF(E190&lt;&gt;"",1+MAX($A$44:A189),"")</f>
        <v/>
      </c>
      <c r="K190" s="347" t="n"/>
      <c r="L190" s="347" t="n"/>
    </row>
    <row r="191">
      <c r="A191" s="151">
        <f>IF(E191&lt;&gt;"",1+MAX($A$44:A190),"")</f>
        <v/>
      </c>
      <c r="K191" s="347" t="n"/>
      <c r="L191" s="347" t="n"/>
    </row>
    <row r="192">
      <c r="A192" s="151">
        <f>IF(E192&lt;&gt;"",1+MAX($A$44:A191),"")</f>
        <v/>
      </c>
      <c r="K192" s="347" t="n"/>
      <c r="L192" s="347" t="n"/>
    </row>
    <row r="193">
      <c r="A193" s="151">
        <f>IF(E193&lt;&gt;"",1+MAX($A$44:A192),"")</f>
        <v/>
      </c>
      <c r="K193" s="347" t="n"/>
      <c r="L193" s="347" t="n"/>
    </row>
    <row r="194">
      <c r="A194" s="151">
        <f>IF(E194&lt;&gt;"",1+MAX($A$44:A193),"")</f>
        <v/>
      </c>
      <c r="K194" s="347" t="n"/>
      <c r="L194" s="347" t="n"/>
    </row>
    <row r="195">
      <c r="A195" s="151">
        <f>IF(E195&lt;&gt;"",1+MAX($A$44:A194),"")</f>
        <v/>
      </c>
      <c r="K195" s="347" t="n"/>
      <c r="L195" s="347" t="n"/>
    </row>
    <row r="196">
      <c r="A196" s="151">
        <f>IF(E196&lt;&gt;"",1+MAX($A$44:A195),"")</f>
        <v/>
      </c>
      <c r="K196" s="347" t="n"/>
      <c r="L196" s="347" t="n"/>
    </row>
    <row r="197">
      <c r="A197" s="151">
        <f>IF(E197&lt;&gt;"",1+MAX($A$44:A196),"")</f>
        <v/>
      </c>
      <c r="K197" s="347" t="n"/>
      <c r="L197" s="347" t="n"/>
    </row>
    <row r="198">
      <c r="A198" s="151">
        <f>IF(E198&lt;&gt;"",1+MAX($A$44:A197),"")</f>
        <v/>
      </c>
      <c r="K198" s="347" t="n"/>
      <c r="L198" s="347" t="n"/>
    </row>
    <row r="199">
      <c r="A199" s="151">
        <f>IF(E199&lt;&gt;"",1+MAX($A$44:A198),"")</f>
        <v/>
      </c>
      <c r="K199" s="347" t="n"/>
      <c r="L199" s="347" t="n"/>
    </row>
    <row r="200">
      <c r="A200" s="151">
        <f>IF(E200&lt;&gt;"",1+MAX($A$44:A199),"")</f>
        <v/>
      </c>
      <c r="K200" s="347" t="n"/>
      <c r="L200" s="347" t="n"/>
    </row>
    <row r="201">
      <c r="A201" s="151">
        <f>IF(E201&lt;&gt;"",1+MAX($A$44:A200),"")</f>
        <v/>
      </c>
      <c r="K201" s="347" t="n"/>
      <c r="L201" s="347" t="n"/>
    </row>
    <row r="202">
      <c r="A202" s="151">
        <f>IF(E202&lt;&gt;"",1+MAX($A$44:A201),"")</f>
        <v/>
      </c>
      <c r="K202" s="347" t="n"/>
      <c r="L202" s="347" t="n"/>
    </row>
    <row r="203">
      <c r="A203" s="151">
        <f>IF(E203&lt;&gt;"",1+MAX($A$44:A202),"")</f>
        <v/>
      </c>
      <c r="K203" s="347" t="n"/>
      <c r="L203" s="347" t="n"/>
    </row>
    <row r="204">
      <c r="K204" s="347" t="n"/>
      <c r="L204" s="347" t="n"/>
    </row>
    <row r="205">
      <c r="K205" s="347" t="n"/>
      <c r="L205" s="347" t="n"/>
    </row>
    <row r="206">
      <c r="K206" s="347" t="n"/>
      <c r="L206" s="347" t="n"/>
    </row>
    <row r="207">
      <c r="K207" s="347" t="n"/>
      <c r="L207" s="347" t="n"/>
    </row>
    <row r="208">
      <c r="K208" s="347" t="n"/>
      <c r="L208" s="347" t="n"/>
    </row>
    <row r="209">
      <c r="K209" s="347" t="n"/>
      <c r="L209" s="347" t="n"/>
    </row>
    <row r="210">
      <c r="K210" s="347" t="n"/>
      <c r="L210" s="347" t="n"/>
    </row>
    <row r="211">
      <c r="K211" s="347" t="n"/>
      <c r="L211" s="347" t="n"/>
    </row>
    <row r="212">
      <c r="K212" s="347" t="n"/>
      <c r="L212" s="347" t="n"/>
    </row>
    <row r="213">
      <c r="K213" s="347" t="n"/>
      <c r="L213" s="347" t="n"/>
    </row>
    <row r="214">
      <c r="K214" s="347" t="n"/>
      <c r="L214" s="347" t="n"/>
    </row>
    <row r="215">
      <c r="K215" s="347" t="n"/>
      <c r="L215" s="347" t="n"/>
    </row>
    <row r="216">
      <c r="K216" s="347" t="n"/>
      <c r="L216" s="347" t="n"/>
    </row>
    <row r="217">
      <c r="K217" s="347" t="n"/>
      <c r="L217" s="347" t="n"/>
    </row>
    <row r="218">
      <c r="K218" s="347" t="n"/>
      <c r="L218" s="347" t="n"/>
    </row>
    <row r="219">
      <c r="K219" s="347" t="n"/>
      <c r="L219" s="347" t="n"/>
    </row>
    <row r="220">
      <c r="K220" s="347" t="n"/>
      <c r="L220" s="347" t="n"/>
    </row>
    <row r="221">
      <c r="K221" s="347" t="n"/>
      <c r="L221" s="347" t="n"/>
    </row>
    <row r="222">
      <c r="K222" s="347" t="n"/>
      <c r="L222" s="347" t="n"/>
    </row>
    <row r="223">
      <c r="K223" s="347" t="n"/>
      <c r="L223" s="347" t="n"/>
    </row>
    <row r="224">
      <c r="K224" s="347" t="n"/>
      <c r="L224" s="347" t="n"/>
    </row>
    <row r="225">
      <c r="K225" s="347" t="n"/>
      <c r="L225" s="347" t="n"/>
    </row>
    <row r="226">
      <c r="K226" s="347" t="n"/>
      <c r="L226" s="347" t="n"/>
    </row>
    <row r="227">
      <c r="K227" s="347" t="n"/>
      <c r="L227" s="347" t="n"/>
    </row>
    <row r="228">
      <c r="K228" s="347" t="n"/>
      <c r="L228" s="347" t="n"/>
    </row>
    <row r="229">
      <c r="K229" s="347" t="n"/>
      <c r="L229" s="347" t="n"/>
    </row>
    <row r="230">
      <c r="K230" s="347" t="n"/>
      <c r="L230" s="347" t="n"/>
    </row>
    <row r="231">
      <c r="K231" s="347" t="n"/>
      <c r="L231" s="347" t="n"/>
    </row>
    <row r="232">
      <c r="K232" s="347" t="n"/>
      <c r="L232" s="347" t="n"/>
    </row>
    <row r="233">
      <c r="K233" s="347" t="n"/>
      <c r="L233" s="347" t="n"/>
    </row>
    <row r="234">
      <c r="K234" s="347" t="n"/>
      <c r="L234" s="347" t="n"/>
    </row>
    <row r="235">
      <c r="K235" s="347" t="n"/>
      <c r="L235" s="347" t="n"/>
    </row>
    <row r="236">
      <c r="K236" s="347" t="n"/>
      <c r="L236" s="347" t="n"/>
    </row>
    <row r="237">
      <c r="K237" s="347" t="n"/>
      <c r="L237" s="347" t="n"/>
    </row>
    <row r="238">
      <c r="K238" s="347" t="n"/>
      <c r="L238" s="347" t="n"/>
    </row>
    <row r="239">
      <c r="K239" s="347" t="n"/>
      <c r="L239" s="347" t="n"/>
    </row>
    <row r="240">
      <c r="K240" s="347" t="n"/>
      <c r="L240" s="347" t="n"/>
    </row>
    <row r="241">
      <c r="K241" s="347" t="n"/>
      <c r="L241" s="347" t="n"/>
    </row>
    <row r="242">
      <c r="K242" s="347" t="n"/>
      <c r="L242" s="347" t="n"/>
    </row>
    <row r="243">
      <c r="K243" s="347" t="n"/>
      <c r="L243" s="347" t="n"/>
    </row>
    <row r="244">
      <c r="K244" s="347" t="n"/>
      <c r="L244" s="347" t="n"/>
    </row>
    <row r="245">
      <c r="K245" s="347" t="n"/>
      <c r="L245" s="347" t="n"/>
    </row>
    <row r="246">
      <c r="K246" s="347" t="n"/>
      <c r="L246" s="347" t="n"/>
    </row>
    <row r="247">
      <c r="K247" s="347" t="n"/>
      <c r="L247" s="347" t="n"/>
    </row>
    <row r="248">
      <c r="K248" s="347" t="n"/>
      <c r="L248" s="347" t="n"/>
    </row>
    <row r="249">
      <c r="K249" s="347" t="n"/>
      <c r="L249" s="347" t="n"/>
    </row>
    <row r="250">
      <c r="K250" s="347" t="n"/>
      <c r="L250" s="347" t="n"/>
    </row>
    <row r="251">
      <c r="K251" s="347" t="n"/>
      <c r="L251" s="347" t="n"/>
    </row>
    <row r="252">
      <c r="K252" s="347" t="n"/>
      <c r="L252" s="347" t="n"/>
    </row>
    <row r="253">
      <c r="K253" s="347" t="n"/>
      <c r="L253" s="347" t="n"/>
    </row>
    <row r="254">
      <c r="K254" s="347" t="n"/>
      <c r="L254" s="347" t="n"/>
    </row>
    <row r="255">
      <c r="K255" s="347" t="n"/>
      <c r="L255" s="347" t="n"/>
    </row>
    <row r="256">
      <c r="K256" s="347" t="n"/>
      <c r="L256" s="347" t="n"/>
    </row>
    <row r="257">
      <c r="K257" s="347" t="n"/>
      <c r="L257" s="347" t="n"/>
    </row>
    <row r="258">
      <c r="K258" s="347" t="n"/>
      <c r="L258" s="347" t="n"/>
    </row>
    <row r="259">
      <c r="K259" s="347" t="n"/>
      <c r="L259" s="347" t="n"/>
    </row>
    <row r="260">
      <c r="K260" s="347" t="n"/>
      <c r="L260" s="347" t="n"/>
    </row>
    <row r="261">
      <c r="K261" s="347" t="n"/>
      <c r="L261" s="347" t="n"/>
    </row>
    <row r="262">
      <c r="K262" s="347" t="n"/>
      <c r="L262" s="347" t="n"/>
    </row>
    <row r="263">
      <c r="K263" s="347" t="n"/>
      <c r="L263" s="347" t="n"/>
    </row>
    <row r="264">
      <c r="K264" s="347" t="n"/>
      <c r="L264" s="347" t="n"/>
    </row>
    <row r="265">
      <c r="K265" s="347" t="n"/>
      <c r="L265" s="347" t="n"/>
    </row>
    <row r="266">
      <c r="K266" s="347" t="n"/>
      <c r="L266" s="347" t="n"/>
    </row>
    <row r="267">
      <c r="K267" s="347" t="n"/>
      <c r="L267" s="347" t="n"/>
    </row>
    <row r="268">
      <c r="K268" s="347" t="n"/>
      <c r="L268" s="347" t="n"/>
    </row>
    <row r="269">
      <c r="K269" s="347" t="n"/>
      <c r="L269" s="347" t="n"/>
    </row>
    <row r="270">
      <c r="K270" s="347" t="n"/>
      <c r="L270" s="347" t="n"/>
    </row>
    <row r="271">
      <c r="K271" s="347" t="n"/>
      <c r="L271" s="347" t="n"/>
    </row>
    <row r="272">
      <c r="K272" s="347" t="n"/>
      <c r="L272" s="347" t="n"/>
    </row>
    <row r="273">
      <c r="K273" s="347" t="n"/>
      <c r="L273" s="347" t="n"/>
    </row>
    <row r="274">
      <c r="K274" s="347" t="n"/>
      <c r="L274" s="347" t="n"/>
    </row>
    <row r="275">
      <c r="K275" s="347" t="n"/>
      <c r="L275" s="347" t="n"/>
    </row>
    <row r="276">
      <c r="K276" s="347" t="n"/>
      <c r="L276" s="347" t="n"/>
    </row>
    <row r="277">
      <c r="K277" s="347" t="n"/>
      <c r="L277" s="347" t="n"/>
    </row>
    <row r="278">
      <c r="K278" s="347" t="n"/>
      <c r="L278" s="347" t="n"/>
    </row>
    <row r="279">
      <c r="K279" s="347" t="n"/>
      <c r="L279" s="347" t="n"/>
    </row>
    <row r="280">
      <c r="K280" s="347" t="n"/>
      <c r="L280" s="347" t="n"/>
    </row>
    <row r="281">
      <c r="K281" s="347" t="n"/>
      <c r="L281" s="347" t="n"/>
    </row>
    <row r="282">
      <c r="K282" s="347" t="n"/>
      <c r="L282" s="347" t="n"/>
    </row>
    <row r="283">
      <c r="K283" s="347" t="n"/>
      <c r="L283" s="347" t="n"/>
    </row>
    <row r="284">
      <c r="K284" s="347" t="n"/>
      <c r="L284" s="347" t="n"/>
    </row>
    <row r="285">
      <c r="K285" s="347" t="n"/>
      <c r="L285" s="347" t="n"/>
    </row>
    <row r="286">
      <c r="K286" s="347" t="n"/>
      <c r="L286" s="347" t="n"/>
    </row>
    <row r="287">
      <c r="K287" s="347" t="n"/>
      <c r="L287" s="347" t="n"/>
    </row>
    <row r="288">
      <c r="K288" s="347" t="n"/>
      <c r="L288" s="347" t="n"/>
    </row>
    <row r="289">
      <c r="K289" s="347" t="n"/>
      <c r="L289" s="347" t="n"/>
    </row>
    <row r="290">
      <c r="K290" s="347" t="n"/>
      <c r="L290" s="347" t="n"/>
    </row>
    <row r="291">
      <c r="K291" s="347" t="n"/>
      <c r="L291" s="347" t="n"/>
    </row>
    <row r="292">
      <c r="K292" s="347" t="n"/>
      <c r="L292" s="347" t="n"/>
    </row>
    <row r="293">
      <c r="K293" s="347" t="n"/>
      <c r="L293" s="347" t="n"/>
    </row>
    <row r="294">
      <c r="K294" s="347" t="n"/>
      <c r="L294" s="347" t="n"/>
    </row>
    <row r="295">
      <c r="K295" s="347" t="n"/>
      <c r="L295" s="347" t="n"/>
    </row>
    <row r="296">
      <c r="K296" s="347" t="n"/>
      <c r="L296" s="347" t="n"/>
    </row>
    <row r="297">
      <c r="K297" s="347" t="n"/>
      <c r="L297" s="347" t="n"/>
    </row>
    <row r="298">
      <c r="K298" s="347" t="n"/>
      <c r="L298" s="347" t="n"/>
    </row>
    <row r="299">
      <c r="K299" s="347" t="n"/>
      <c r="L299" s="347" t="n"/>
    </row>
    <row r="300">
      <c r="K300" s="347" t="n"/>
      <c r="L300" s="347" t="n"/>
    </row>
    <row r="301">
      <c r="K301" s="347" t="n"/>
      <c r="L301" s="347" t="n"/>
    </row>
    <row r="302">
      <c r="K302" s="347" t="n"/>
      <c r="L302" s="347" t="n"/>
    </row>
    <row r="303">
      <c r="K303" s="347" t="n"/>
      <c r="L303" s="347" t="n"/>
    </row>
    <row r="304">
      <c r="K304" s="347" t="n"/>
      <c r="L304" s="347" t="n"/>
    </row>
    <row r="305">
      <c r="K305" s="347" t="n"/>
      <c r="L305" s="347" t="n"/>
    </row>
    <row r="306">
      <c r="K306" s="347" t="n"/>
      <c r="L306" s="347" t="n"/>
    </row>
    <row r="307">
      <c r="K307" s="347" t="n"/>
      <c r="L307" s="347" t="n"/>
    </row>
    <row r="308">
      <c r="K308" s="347" t="n"/>
      <c r="L308" s="347" t="n"/>
    </row>
    <row r="309">
      <c r="K309" s="347" t="n"/>
      <c r="L309" s="347" t="n"/>
    </row>
    <row r="310">
      <c r="K310" s="347" t="n"/>
      <c r="L310" s="347" t="n"/>
    </row>
    <row r="311">
      <c r="K311" s="347" t="n"/>
      <c r="L311" s="347" t="n"/>
    </row>
    <row r="312">
      <c r="K312" s="347" t="n"/>
      <c r="L312" s="347" t="n"/>
    </row>
    <row r="313">
      <c r="K313" s="347" t="n"/>
      <c r="L313" s="347" t="n"/>
    </row>
    <row r="314">
      <c r="K314" s="347" t="n"/>
      <c r="L314" s="347" t="n"/>
    </row>
    <row r="315">
      <c r="K315" s="347" t="n"/>
      <c r="L315" s="347" t="n"/>
    </row>
    <row r="316">
      <c r="K316" s="347" t="n"/>
      <c r="L316" s="347" t="n"/>
    </row>
    <row r="317">
      <c r="K317" s="347" t="n"/>
      <c r="L317" s="347" t="n"/>
    </row>
    <row r="318">
      <c r="K318" s="347" t="n"/>
      <c r="L318" s="347" t="n"/>
    </row>
    <row r="319">
      <c r="K319" s="347" t="n"/>
      <c r="L319" s="347" t="n"/>
    </row>
    <row r="320">
      <c r="K320" s="347" t="n"/>
      <c r="L320" s="347" t="n"/>
    </row>
    <row r="321">
      <c r="K321" s="347" t="n"/>
      <c r="L321" s="347" t="n"/>
    </row>
    <row r="322">
      <c r="K322" s="347" t="n"/>
      <c r="L322" s="347" t="n"/>
    </row>
    <row r="323">
      <c r="K323" s="347" t="n"/>
      <c r="L323" s="347" t="n"/>
    </row>
    <row r="324">
      <c r="K324" s="347" t="n"/>
      <c r="L324" s="347" t="n"/>
    </row>
    <row r="325">
      <c r="K325" s="347" t="n"/>
      <c r="L325" s="347" t="n"/>
    </row>
    <row r="326">
      <c r="K326" s="347" t="n"/>
      <c r="L326" s="347" t="n"/>
    </row>
    <row r="327">
      <c r="K327" s="347" t="n"/>
      <c r="L327" s="347" t="n"/>
    </row>
    <row r="328">
      <c r="K328" s="347" t="n"/>
      <c r="L328" s="347" t="n"/>
    </row>
    <row r="329">
      <c r="K329" s="347" t="n"/>
      <c r="L329" s="347" t="n"/>
    </row>
    <row r="330">
      <c r="K330" s="347" t="n"/>
      <c r="L330" s="347" t="n"/>
    </row>
    <row r="331">
      <c r="K331" s="347" t="n"/>
      <c r="L331" s="347" t="n"/>
    </row>
    <row r="332">
      <c r="K332" s="347" t="n"/>
      <c r="L332" s="347" t="n"/>
    </row>
    <row r="333">
      <c r="K333" s="347" t="n"/>
      <c r="L333" s="347" t="n"/>
    </row>
    <row r="334">
      <c r="K334" s="347" t="n"/>
      <c r="L334" s="347" t="n"/>
    </row>
    <row r="335">
      <c r="K335" s="347" t="n"/>
      <c r="L335" s="347" t="n"/>
    </row>
    <row r="336">
      <c r="K336" s="347" t="n"/>
      <c r="L336" s="347" t="n"/>
    </row>
    <row r="337">
      <c r="K337" s="347" t="n"/>
      <c r="L337" s="347" t="n"/>
    </row>
    <row r="338">
      <c r="K338" s="347" t="n"/>
      <c r="L338" s="347" t="n"/>
    </row>
    <row r="339">
      <c r="K339" s="347" t="n"/>
      <c r="L339" s="347" t="n"/>
    </row>
    <row r="340">
      <c r="K340" s="347" t="n"/>
      <c r="L340" s="347" t="n"/>
    </row>
    <row r="341">
      <c r="K341" s="347" t="n"/>
      <c r="L341" s="347" t="n"/>
    </row>
    <row r="342">
      <c r="K342" s="347" t="n"/>
      <c r="L342" s="347" t="n"/>
    </row>
    <row r="343">
      <c r="K343" s="347" t="n"/>
      <c r="L343" s="347" t="n"/>
    </row>
    <row r="344">
      <c r="K344" s="347" t="n"/>
      <c r="L344" s="347" t="n"/>
    </row>
    <row r="345">
      <c r="K345" s="347" t="n"/>
      <c r="L345" s="347" t="n"/>
    </row>
    <row r="346">
      <c r="K346" s="347" t="n"/>
      <c r="L346" s="347" t="n"/>
    </row>
    <row r="347">
      <c r="K347" s="347" t="n"/>
      <c r="L347" s="347" t="n"/>
    </row>
    <row r="348">
      <c r="K348" s="347" t="n"/>
      <c r="L348" s="347" t="n"/>
    </row>
    <row r="349">
      <c r="K349" s="347" t="n"/>
      <c r="L349" s="347" t="n"/>
    </row>
    <row r="350">
      <c r="K350" s="347" t="n"/>
      <c r="L350" s="347" t="n"/>
    </row>
    <row r="351">
      <c r="K351" s="347" t="n"/>
      <c r="L351" s="347" t="n"/>
    </row>
    <row r="352">
      <c r="K352" s="347" t="n"/>
      <c r="L352" s="347" t="n"/>
    </row>
    <row r="353">
      <c r="K353" s="347" t="n"/>
      <c r="L353" s="347" t="n"/>
    </row>
    <row r="354">
      <c r="K354" s="347" t="n"/>
      <c r="L354" s="347" t="n"/>
    </row>
    <row r="355">
      <c r="K355" s="347" t="n"/>
      <c r="L355" s="347" t="n"/>
    </row>
    <row r="356">
      <c r="K356" s="347" t="n"/>
      <c r="L356" s="347" t="n"/>
    </row>
    <row r="357">
      <c r="K357" s="347" t="n"/>
      <c r="L357" s="347" t="n"/>
    </row>
    <row r="358">
      <c r="K358" s="347" t="n"/>
      <c r="L358" s="347" t="n"/>
    </row>
    <row r="359">
      <c r="K359" s="347" t="n"/>
      <c r="L359" s="347" t="n"/>
    </row>
    <row r="360">
      <c r="K360" s="347" t="n"/>
      <c r="L360" s="347" t="n"/>
    </row>
    <row r="361">
      <c r="K361" s="347" t="n"/>
      <c r="L361" s="347" t="n"/>
    </row>
    <row r="362">
      <c r="K362" s="347" t="n"/>
      <c r="L362" s="347" t="n"/>
    </row>
    <row r="363">
      <c r="K363" s="347" t="n"/>
      <c r="L363" s="347" t="n"/>
    </row>
    <row r="364">
      <c r="K364" s="347" t="n"/>
      <c r="L364" s="347" t="n"/>
    </row>
    <row r="365">
      <c r="K365" s="347" t="n"/>
      <c r="L365" s="347" t="n"/>
    </row>
    <row r="366">
      <c r="K366" s="347" t="n"/>
      <c r="L366" s="347" t="n"/>
    </row>
    <row r="367">
      <c r="K367" s="347" t="n"/>
      <c r="L367" s="347" t="n"/>
    </row>
    <row r="368">
      <c r="K368" s="347" t="n"/>
      <c r="L368" s="347" t="n"/>
    </row>
    <row r="369">
      <c r="K369" s="347" t="n"/>
      <c r="L369" s="347" t="n"/>
    </row>
    <row r="370">
      <c r="K370" s="347" t="n"/>
      <c r="L370" s="347" t="n"/>
    </row>
    <row r="371">
      <c r="K371" s="347" t="n"/>
      <c r="L371" s="347" t="n"/>
    </row>
    <row r="372">
      <c r="K372" s="347" t="n"/>
      <c r="L372" s="347" t="n"/>
    </row>
    <row r="373">
      <c r="K373" s="347" t="n"/>
      <c r="L373" s="347" t="n"/>
    </row>
    <row r="374">
      <c r="K374" s="347" t="n"/>
      <c r="L374" s="347" t="n"/>
    </row>
    <row r="375">
      <c r="K375" s="347" t="n"/>
      <c r="L375" s="347" t="n"/>
    </row>
    <row r="376">
      <c r="K376" s="347" t="n"/>
      <c r="L376" s="347" t="n"/>
    </row>
    <row r="377">
      <c r="K377" s="347" t="n"/>
      <c r="L377" s="347" t="n"/>
    </row>
    <row r="378">
      <c r="K378" s="347" t="n"/>
      <c r="L378" s="347" t="n"/>
    </row>
    <row r="379">
      <c r="K379" s="347" t="n"/>
      <c r="L379" s="347" t="n"/>
    </row>
    <row r="380">
      <c r="K380" s="347" t="n"/>
      <c r="L380" s="347" t="n"/>
    </row>
    <row r="381">
      <c r="K381" s="347" t="n"/>
      <c r="L381" s="347" t="n"/>
    </row>
    <row r="382">
      <c r="K382" s="347" t="n"/>
      <c r="L382" s="347" t="n"/>
    </row>
    <row r="383">
      <c r="K383" s="347" t="n"/>
      <c r="L383" s="347" t="n"/>
    </row>
    <row r="384">
      <c r="K384" s="347" t="n"/>
      <c r="L384" s="347" t="n"/>
    </row>
    <row r="385">
      <c r="K385" s="347" t="n"/>
      <c r="L385" s="347" t="n"/>
    </row>
    <row r="386">
      <c r="K386" s="347" t="n"/>
      <c r="L386" s="347" t="n"/>
    </row>
    <row r="387">
      <c r="K387" s="347" t="n"/>
      <c r="L387" s="347" t="n"/>
    </row>
    <row r="388">
      <c r="K388" s="347" t="n"/>
      <c r="L388" s="347" t="n"/>
    </row>
    <row r="389">
      <c r="K389" s="347" t="n"/>
      <c r="L389" s="347" t="n"/>
    </row>
    <row r="390">
      <c r="K390" s="347" t="n"/>
      <c r="L390" s="347" t="n"/>
    </row>
  </sheetData>
  <mergeCells count="10">
    <mergeCell ref="A4:B5"/>
    <mergeCell ref="J4:K5"/>
    <mergeCell ref="A1:M1"/>
    <mergeCell ref="A2:B3"/>
    <mergeCell ref="C4:C5"/>
    <mergeCell ref="E4:H4"/>
    <mergeCell ref="L4:L5"/>
    <mergeCell ref="A9:L9"/>
    <mergeCell ref="C2:C3"/>
    <mergeCell ref="E2:H2"/>
  </mergeCells>
  <pageMargins left="0.7" right="0.7" top="0.75" bottom="0.75" header="0.3" footer="0.3"/>
  <pageSetup orientation="portrait" scale="35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theme="4" tint="0.5999938962981048"/>
    <outlinePr summaryBelow="1" summaryRight="1"/>
    <pageSetUpPr fitToPage="1"/>
  </sheetPr>
  <dimension ref="A1:CF948"/>
  <sheetViews>
    <sheetView showGridLines="0" tabSelected="1" zoomScale="70" zoomScaleNormal="70" zoomScaleSheetLayoutView="160" zoomScalePageLayoutView="10" workbookViewId="0">
      <selection activeCell="C27" sqref="C27"/>
    </sheetView>
  </sheetViews>
  <sheetFormatPr baseColWidth="8" defaultColWidth="9" defaultRowHeight="15"/>
  <cols>
    <col width="9.42578125" customWidth="1" min="1" max="1"/>
    <col width="14.5703125" customWidth="1" style="3" min="2" max="2"/>
    <col width="74.85546875" customWidth="1" style="4" min="3" max="3"/>
    <col width="11.5703125" customWidth="1" style="350" min="4" max="4"/>
    <col width="11.5703125" customWidth="1" min="5" max="5"/>
    <col width="14.140625" customWidth="1" style="6" min="6" max="6"/>
    <col width="10.42578125" customWidth="1" min="7" max="7"/>
    <col width="12.5703125" customWidth="1" style="351" min="8" max="8"/>
    <col width="14.5703125" customWidth="1" style="352" min="9" max="9"/>
    <col width="12.42578125" customWidth="1" min="10" max="10"/>
    <col width="14" customWidth="1" min="11" max="11"/>
    <col width="14.5703125" customWidth="1" min="12" max="12"/>
    <col width="17.85546875" customWidth="1" min="13" max="13"/>
    <col width="22" customWidth="1" min="14" max="14"/>
  </cols>
  <sheetData>
    <row r="1" ht="20.25" customFormat="1" customHeight="1" s="41">
      <c r="A1" s="234" t="inlineStr">
        <is>
          <t>MATERIAL TAKEOFF AND COST ESTIMATE STATEMENT</t>
        </is>
      </c>
      <c r="B1" s="306" t="n"/>
      <c r="C1" s="306" t="n"/>
      <c r="D1" s="306" t="n"/>
      <c r="E1" s="306" t="n"/>
      <c r="F1" s="306" t="n"/>
      <c r="G1" s="306" t="n"/>
      <c r="H1" s="306" t="n"/>
      <c r="I1" s="306" t="n"/>
      <c r="J1" s="306" t="n"/>
      <c r="K1" s="306" t="n"/>
      <c r="L1" s="306" t="n"/>
      <c r="M1" s="306" t="n"/>
      <c r="N1" s="306" t="n"/>
    </row>
    <row r="2" ht="30" customFormat="1" customHeight="1" s="42">
      <c r="A2" s="236" t="n"/>
      <c r="C2" s="47" t="n"/>
      <c r="D2" s="237" t="n"/>
      <c r="F2" s="226" t="n"/>
      <c r="G2" s="226" t="n"/>
      <c r="H2" s="226" t="n"/>
      <c r="I2" s="236" t="inlineStr">
        <is>
          <t>Project Name:</t>
        </is>
      </c>
      <c r="K2" s="241" t="inlineStr">
        <is>
          <t>Central Proejct</t>
        </is>
      </c>
      <c r="L2" s="353" t="n"/>
      <c r="M2" s="353" t="n"/>
      <c r="N2" s="354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  <c r="AO2" s="1" t="n"/>
      <c r="AP2" s="1" t="n"/>
      <c r="AQ2" s="1" t="n"/>
      <c r="AR2" s="1" t="n"/>
      <c r="AS2" s="1" t="n"/>
      <c r="AT2" s="1" t="n"/>
      <c r="AU2" s="1" t="n"/>
      <c r="AV2" s="1" t="n"/>
      <c r="AW2" s="1" t="n"/>
      <c r="AX2" s="1" t="n"/>
      <c r="AY2" s="1" t="n"/>
      <c r="AZ2" s="1" t="n"/>
      <c r="BA2" s="1" t="n"/>
      <c r="BB2" s="1" t="n"/>
      <c r="BC2" s="1" t="n"/>
      <c r="BD2" s="1" t="n"/>
      <c r="BE2" s="1" t="n"/>
      <c r="BF2" s="1" t="n"/>
      <c r="BG2" s="1" t="n"/>
      <c r="BH2" s="1" t="n"/>
      <c r="BI2" s="1" t="n"/>
      <c r="BJ2" s="1" t="n"/>
      <c r="BK2" s="1" t="n"/>
      <c r="BL2" s="1" t="n"/>
      <c r="BM2" s="1" t="n"/>
      <c r="BN2" s="1" t="n"/>
      <c r="BO2" s="1" t="n"/>
      <c r="BP2" s="1" t="n"/>
    </row>
    <row r="3" ht="32.1" customFormat="1" customHeight="1" s="42">
      <c r="A3" s="236" t="n"/>
      <c r="C3" s="47" t="n"/>
      <c r="D3" s="237" t="n"/>
      <c r="F3" s="225" t="n"/>
      <c r="G3" s="225" t="n"/>
      <c r="H3" s="225" t="n"/>
      <c r="I3" s="236" t="inlineStr">
        <is>
          <t>Location:</t>
        </is>
      </c>
      <c r="K3" s="243" t="inlineStr">
        <is>
          <t>1134 120TH Street., Los Angeles, CA 90059</t>
        </is>
      </c>
      <c r="N3" s="355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  <c r="AO3" s="1" t="n"/>
      <c r="AP3" s="1" t="n"/>
      <c r="AQ3" s="1" t="n"/>
      <c r="AR3" s="1" t="n"/>
      <c r="AS3" s="1" t="n"/>
      <c r="AT3" s="1" t="n"/>
      <c r="AU3" s="1" t="n"/>
      <c r="AV3" s="1" t="n"/>
      <c r="AW3" s="1" t="n"/>
      <c r="AX3" s="1" t="n"/>
      <c r="AY3" s="1" t="n"/>
      <c r="AZ3" s="1" t="n"/>
      <c r="BA3" s="1" t="n"/>
      <c r="BB3" s="1" t="n"/>
      <c r="BC3" s="1" t="n"/>
      <c r="BD3" s="1" t="n"/>
      <c r="BE3" s="1" t="n"/>
      <c r="BF3" s="1" t="n"/>
      <c r="BG3" s="1" t="n"/>
      <c r="BH3" s="1" t="n"/>
      <c r="BI3" s="1" t="n"/>
      <c r="BJ3" s="1" t="n"/>
      <c r="BK3" s="1" t="n"/>
      <c r="BL3" s="1" t="n"/>
      <c r="BM3" s="1" t="n"/>
      <c r="BN3" s="1" t="n"/>
      <c r="BO3" s="1" t="n"/>
      <c r="BP3" s="1" t="n"/>
    </row>
    <row r="4" customFormat="1" s="42">
      <c r="A4" s="9" t="n"/>
      <c r="B4" s="1" t="n"/>
      <c r="C4" s="10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0" t="n"/>
      <c r="N4" s="18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  <c r="AO4" s="1" t="n"/>
      <c r="AP4" s="1" t="n"/>
      <c r="AQ4" s="1" t="n"/>
      <c r="AR4" s="1" t="n"/>
      <c r="AS4" s="1" t="n"/>
      <c r="AT4" s="1" t="n"/>
      <c r="AU4" s="1" t="n"/>
      <c r="AV4" s="1" t="n"/>
      <c r="AW4" s="1" t="n"/>
      <c r="AX4" s="1" t="n"/>
      <c r="AY4" s="1" t="n"/>
      <c r="AZ4" s="1" t="n"/>
      <c r="BA4" s="1" t="n"/>
      <c r="BB4" s="1" t="n"/>
      <c r="BC4" s="1" t="n"/>
      <c r="BD4" s="1" t="n"/>
      <c r="BE4" s="1" t="n"/>
      <c r="BF4" s="1" t="n"/>
      <c r="BG4" s="1" t="n"/>
      <c r="BH4" s="1" t="n"/>
      <c r="BI4" s="1" t="n"/>
      <c r="BJ4" s="1" t="n"/>
      <c r="BK4" s="1" t="n"/>
      <c r="BL4" s="1" t="n"/>
      <c r="BM4" s="1" t="n"/>
      <c r="BN4" s="1" t="n"/>
      <c r="BO4" s="1" t="n"/>
      <c r="BP4" s="1" t="n"/>
    </row>
    <row r="5" ht="30.75" customFormat="1" customHeight="1" s="41">
      <c r="A5" s="356" t="inlineStr">
        <is>
          <t>Sr #</t>
        </is>
      </c>
      <c r="B5" s="265" t="inlineStr">
        <is>
          <t>REFERENCE</t>
        </is>
      </c>
      <c r="C5" s="265" t="inlineStr">
        <is>
          <t>DESCRIPTION</t>
        </is>
      </c>
      <c r="D5" s="356" t="inlineStr">
        <is>
          <t>QUANTITY</t>
        </is>
      </c>
      <c r="E5" s="265" t="inlineStr">
        <is>
          <t>WASTE</t>
        </is>
      </c>
      <c r="F5" s="266" t="inlineStr">
        <is>
          <t>TOTAL QTY</t>
        </is>
      </c>
      <c r="G5" s="265" t="inlineStr">
        <is>
          <t>UNIT</t>
        </is>
      </c>
      <c r="H5" s="357" t="inlineStr">
        <is>
          <t>COST/UNIT</t>
        </is>
      </c>
      <c r="I5" s="358" t="inlineStr">
        <is>
          <t>MATERIAL TOTAL</t>
        </is>
      </c>
      <c r="J5" s="269" t="inlineStr">
        <is>
          <t>UNIT LABOR</t>
        </is>
      </c>
      <c r="K5" s="269" t="inlineStr">
        <is>
          <t>TOTAL LABOR</t>
        </is>
      </c>
      <c r="L5" s="270" t="inlineStr">
        <is>
          <t>TOTAL COST</t>
        </is>
      </c>
      <c r="M5" s="265" t="inlineStr">
        <is>
          <t>REMARKS</t>
        </is>
      </c>
      <c r="N5" s="271" t="inlineStr">
        <is>
          <t>TRADE COST</t>
        </is>
      </c>
      <c r="O5" s="2" t="n"/>
      <c r="P5" s="2" t="n"/>
    </row>
    <row r="6" ht="15.75" customFormat="1" customHeight="1" s="41">
      <c r="A6" s="1" t="n"/>
      <c r="B6" s="1" t="n"/>
      <c r="C6" s="10" t="n"/>
      <c r="D6" s="359" t="n"/>
      <c r="E6" s="12" t="n"/>
      <c r="F6" s="13" t="n"/>
      <c r="G6" s="12" t="n"/>
      <c r="H6" s="360" t="n"/>
      <c r="I6" s="361" t="n"/>
      <c r="J6" s="12" t="n"/>
      <c r="K6" s="12" t="n"/>
      <c r="L6" s="12" t="n"/>
      <c r="M6" s="10" t="n"/>
      <c r="N6" s="1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  <c r="AM6" s="2" t="n"/>
      <c r="AN6" s="2" t="n"/>
      <c r="AO6" s="2" t="n"/>
      <c r="AP6" s="2" t="n"/>
      <c r="AQ6" s="2" t="n"/>
      <c r="AR6" s="2" t="n"/>
      <c r="AS6" s="2" t="n"/>
      <c r="AT6" s="2" t="n"/>
      <c r="AU6" s="2" t="n"/>
      <c r="AV6" s="2" t="n"/>
      <c r="AW6" s="2" t="n"/>
      <c r="AX6" s="2" t="n"/>
      <c r="AY6" s="2" t="n"/>
      <c r="AZ6" s="2" t="n"/>
      <c r="BA6" s="2" t="n"/>
      <c r="BB6" s="2" t="n"/>
      <c r="BC6" s="2" t="n"/>
      <c r="BD6" s="2" t="n"/>
      <c r="BE6" s="2" t="n"/>
      <c r="BF6" s="2" t="n"/>
      <c r="BG6" s="2" t="n"/>
      <c r="BH6" s="2" t="n"/>
      <c r="BI6" s="2" t="n"/>
      <c r="BJ6" s="2" t="n"/>
      <c r="BK6" s="2" t="n"/>
      <c r="BL6" s="2" t="n"/>
      <c r="BM6" s="2" t="n"/>
      <c r="BN6" s="2" t="n"/>
      <c r="BO6" s="2" t="n"/>
      <c r="BP6" s="2" t="n"/>
      <c r="BQ6" s="40" t="n"/>
      <c r="BR6" s="40" t="n"/>
      <c r="BS6" s="40" t="n"/>
      <c r="BT6" s="40" t="n"/>
      <c r="BU6" s="40" t="n"/>
      <c r="BV6" s="40" t="n"/>
      <c r="BW6" s="40" t="n"/>
      <c r="BX6" s="40" t="n"/>
      <c r="BY6" s="40" t="n"/>
      <c r="BZ6" s="40" t="n"/>
      <c r="CA6" s="40" t="n"/>
      <c r="CB6" s="40" t="n"/>
      <c r="CC6" s="40" t="n"/>
      <c r="CD6" s="40" t="n"/>
      <c r="CE6" s="40" t="n"/>
      <c r="CF6" s="40" t="n"/>
    </row>
    <row r="7" ht="20.25" customFormat="1" customHeight="1" s="41">
      <c r="A7" s="272" t="inlineStr">
        <is>
          <t>01. GENERAL CONDITIONS</t>
        </is>
      </c>
      <c r="B7" s="306" t="n"/>
      <c r="C7" s="306" t="n"/>
      <c r="D7" s="306" t="n"/>
      <c r="E7" s="306" t="n"/>
      <c r="F7" s="306" t="n"/>
      <c r="G7" s="306" t="n"/>
      <c r="H7" s="306" t="n"/>
      <c r="I7" s="306" t="n"/>
      <c r="J7" s="306" t="n"/>
      <c r="K7" s="306" t="n"/>
      <c r="L7" s="306" t="n"/>
      <c r="M7" s="306" t="n"/>
      <c r="N7" s="362">
        <f>SUM(L8:L18)</f>
        <v/>
      </c>
      <c r="O7" s="2" t="n"/>
      <c r="P7" s="2" t="n"/>
    </row>
    <row r="8" ht="15.75" customFormat="1" customHeight="1" s="41">
      <c r="A8" s="54" t="n"/>
      <c r="B8" s="60" t="n"/>
      <c r="C8" s="10" t="n"/>
      <c r="D8" s="363" t="n"/>
      <c r="E8" s="57" t="n"/>
      <c r="F8" s="363" t="n"/>
      <c r="G8" s="58" t="n"/>
      <c r="H8" s="364" t="n"/>
      <c r="I8" s="365" t="n"/>
      <c r="J8" s="366" t="n"/>
      <c r="K8" s="367" t="n"/>
      <c r="L8" s="368" t="n"/>
      <c r="M8" s="369" t="n"/>
      <c r="N8" s="18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  <c r="BB8" s="2" t="n"/>
      <c r="BC8" s="2" t="n"/>
      <c r="BD8" s="2" t="n"/>
      <c r="BE8" s="2" t="n"/>
      <c r="BF8" s="2" t="n"/>
      <c r="BG8" s="2" t="n"/>
      <c r="BH8" s="2" t="n"/>
      <c r="BI8" s="2" t="n"/>
      <c r="BJ8" s="2" t="n"/>
      <c r="BK8" s="2" t="n"/>
      <c r="BL8" s="2" t="n"/>
      <c r="BM8" s="2" t="n"/>
      <c r="BN8" s="2" t="n"/>
      <c r="BO8" s="2" t="n"/>
      <c r="BP8" s="2" t="n"/>
      <c r="BQ8" s="40" t="n"/>
      <c r="BR8" s="40" t="n"/>
      <c r="BS8" s="40" t="n"/>
      <c r="BT8" s="40" t="n"/>
      <c r="BU8" s="40" t="n"/>
      <c r="BV8" s="40" t="n"/>
      <c r="BW8" s="40" t="n"/>
      <c r="BX8" s="40" t="n"/>
      <c r="BY8" s="40" t="n"/>
      <c r="BZ8" s="40" t="n"/>
      <c r="CA8" s="40" t="n"/>
      <c r="CB8" s="40" t="n"/>
      <c r="CC8" s="40" t="n"/>
      <c r="CD8" s="40" t="n"/>
      <c r="CE8" s="40" t="n"/>
      <c r="CF8" s="40" t="n"/>
    </row>
    <row r="9" ht="15.75" customFormat="1" customHeight="1" s="41">
      <c r="A9" s="54">
        <f>IF(F9&lt;&gt;"",1+MAX($A$2:A8),"")</f>
        <v/>
      </c>
      <c r="B9" s="60" t="n"/>
      <c r="C9" s="300" t="inlineStr">
        <is>
          <t>GENERAL CONDITIONS</t>
        </is>
      </c>
      <c r="D9" s="363" t="n"/>
      <c r="E9" s="57" t="n"/>
      <c r="F9" s="363" t="n"/>
      <c r="G9" s="58" t="n"/>
      <c r="H9" s="364" t="n"/>
      <c r="I9" s="365" t="n"/>
      <c r="J9" s="366" t="n"/>
      <c r="K9" s="367" t="n"/>
      <c r="L9" s="368" t="n"/>
      <c r="M9" s="369" t="n"/>
      <c r="N9" s="18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  <c r="AM9" s="2" t="n"/>
      <c r="AN9" s="2" t="n"/>
      <c r="AO9" s="2" t="n"/>
      <c r="AP9" s="2" t="n"/>
      <c r="AQ9" s="2" t="n"/>
      <c r="AR9" s="2" t="n"/>
      <c r="AS9" s="2" t="n"/>
      <c r="AT9" s="2" t="n"/>
      <c r="AU9" s="2" t="n"/>
      <c r="AV9" s="2" t="n"/>
      <c r="AW9" s="2" t="n"/>
      <c r="AX9" s="2" t="n"/>
      <c r="AY9" s="2" t="n"/>
      <c r="AZ9" s="2" t="n"/>
      <c r="BA9" s="2" t="n"/>
      <c r="BB9" s="2" t="n"/>
      <c r="BC9" s="2" t="n"/>
      <c r="BD9" s="2" t="n"/>
      <c r="BE9" s="2" t="n"/>
      <c r="BF9" s="2" t="n"/>
      <c r="BG9" s="2" t="n"/>
      <c r="BH9" s="2" t="n"/>
      <c r="BI9" s="2" t="n"/>
      <c r="BJ9" s="2" t="n"/>
      <c r="BK9" s="2" t="n"/>
      <c r="BL9" s="2" t="n"/>
      <c r="BM9" s="2" t="n"/>
      <c r="BN9" s="2" t="n"/>
      <c r="BO9" s="2" t="n"/>
      <c r="BP9" s="2" t="n"/>
      <c r="BQ9" s="40" t="n"/>
      <c r="BR9" s="40" t="n"/>
      <c r="BS9" s="40" t="n"/>
      <c r="BT9" s="40" t="n"/>
      <c r="BU9" s="40" t="n"/>
      <c r="BV9" s="40" t="n"/>
      <c r="BW9" s="40" t="n"/>
      <c r="BX9" s="40" t="n"/>
      <c r="BY9" s="40" t="n"/>
      <c r="BZ9" s="40" t="n"/>
      <c r="CA9" s="40" t="n"/>
      <c r="CB9" s="40" t="n"/>
      <c r="CC9" s="40" t="n"/>
      <c r="CD9" s="40" t="n"/>
      <c r="CE9" s="40" t="n"/>
      <c r="CF9" s="40" t="n"/>
    </row>
    <row r="10" ht="15.75" customFormat="1" customHeight="1" s="40">
      <c r="A10" s="54">
        <f>IF(F10&lt;&gt;"",1+MAX($A$2:A9),"")</f>
        <v/>
      </c>
      <c r="B10" s="60" t="n"/>
      <c r="C10" s="53" t="inlineStr">
        <is>
          <t>Permit</t>
        </is>
      </c>
      <c r="D10" s="370" t="n">
        <v>1</v>
      </c>
      <c r="E10" s="45" t="n">
        <v>0</v>
      </c>
      <c r="F10" s="370">
        <f>(1+E10)*D10</f>
        <v/>
      </c>
      <c r="G10" s="49" t="inlineStr">
        <is>
          <t>LS</t>
        </is>
      </c>
      <c r="H10" s="364" t="n">
        <v>0</v>
      </c>
      <c r="I10" s="365">
        <f>H10*F10</f>
        <v/>
      </c>
      <c r="J10" s="366" t="n">
        <v>0</v>
      </c>
      <c r="K10" s="367">
        <f>J10*F10</f>
        <v/>
      </c>
      <c r="L10" s="368">
        <f>K10+I10</f>
        <v/>
      </c>
      <c r="M10" s="369" t="n"/>
      <c r="N10" s="18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  <c r="BB10" s="2" t="n"/>
      <c r="BC10" s="2" t="n"/>
      <c r="BD10" s="2" t="n"/>
      <c r="BE10" s="2" t="n"/>
      <c r="BF10" s="2" t="n"/>
      <c r="BG10" s="2" t="n"/>
      <c r="BH10" s="2" t="n"/>
      <c r="BI10" s="2" t="n"/>
      <c r="BJ10" s="2" t="n"/>
      <c r="BK10" s="2" t="n"/>
      <c r="BL10" s="2" t="n"/>
      <c r="BM10" s="2" t="n"/>
      <c r="BN10" s="2" t="n"/>
      <c r="BO10" s="2" t="n"/>
      <c r="BP10" s="2" t="n"/>
      <c r="BQ10" s="2" t="n"/>
      <c r="BR10" s="2" t="n"/>
      <c r="BS10" s="2" t="n"/>
      <c r="BT10" s="2" t="n"/>
      <c r="BU10" s="2" t="n"/>
      <c r="BV10" s="2" t="n"/>
      <c r="BW10" s="2" t="n"/>
    </row>
    <row r="11" ht="15.75" customFormat="1" customHeight="1" s="40">
      <c r="A11" s="54">
        <f>IF(F11&lt;&gt;"",1+MAX($A$2:A10),"")</f>
        <v/>
      </c>
      <c r="B11" s="60" t="n"/>
      <c r="C11" s="53" t="inlineStr">
        <is>
          <t>Supervision</t>
        </is>
      </c>
      <c r="D11" s="370" t="n">
        <v>1</v>
      </c>
      <c r="E11" s="45" t="n">
        <v>0</v>
      </c>
      <c r="F11" s="370">
        <f>(1+E11)*D11</f>
        <v/>
      </c>
      <c r="G11" s="49" t="inlineStr">
        <is>
          <t>LS</t>
        </is>
      </c>
      <c r="H11" s="364" t="n">
        <v>0</v>
      </c>
      <c r="I11" s="365">
        <f>H11*F11</f>
        <v/>
      </c>
      <c r="J11" s="371">
        <f>11463172*0.06</f>
        <v/>
      </c>
      <c r="K11" s="367">
        <f>J11*F11</f>
        <v/>
      </c>
      <c r="L11" s="368">
        <f>K11+I11</f>
        <v/>
      </c>
      <c r="M11" s="369" t="n"/>
      <c r="N11" s="18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  <c r="AA11" s="2" t="n"/>
      <c r="AB11" s="2" t="n"/>
      <c r="AC11" s="2" t="n"/>
      <c r="AD11" s="2" t="n"/>
      <c r="AE11" s="2" t="n"/>
      <c r="AF11" s="2" t="n"/>
      <c r="AG11" s="2" t="n"/>
      <c r="AH11" s="2" t="n"/>
      <c r="AI11" s="2" t="n"/>
      <c r="AJ11" s="2" t="n"/>
      <c r="AK11" s="2" t="n"/>
      <c r="AL11" s="2" t="n"/>
      <c r="AM11" s="2" t="n"/>
      <c r="AN11" s="2" t="n"/>
      <c r="AO11" s="2" t="n"/>
      <c r="AP11" s="2" t="n"/>
      <c r="AQ11" s="2" t="n"/>
      <c r="AR11" s="2" t="n"/>
      <c r="AS11" s="2" t="n"/>
      <c r="AT11" s="2" t="n"/>
      <c r="AU11" s="2" t="n"/>
      <c r="AV11" s="2" t="n"/>
      <c r="AW11" s="2" t="n"/>
      <c r="AX11" s="2" t="n"/>
      <c r="AY11" s="2" t="n"/>
      <c r="AZ11" s="2" t="n"/>
      <c r="BA11" s="2" t="n"/>
      <c r="BB11" s="2" t="n"/>
      <c r="BC11" s="2" t="n"/>
      <c r="BD11" s="2" t="n"/>
      <c r="BE11" s="2" t="n"/>
      <c r="BF11" s="2" t="n"/>
      <c r="BG11" s="2" t="n"/>
      <c r="BH11" s="2" t="n"/>
      <c r="BI11" s="2" t="n"/>
      <c r="BJ11" s="2" t="n"/>
      <c r="BK11" s="2" t="n"/>
      <c r="BL11" s="2" t="n"/>
      <c r="BM11" s="2" t="n"/>
      <c r="BN11" s="2" t="n"/>
      <c r="BO11" s="2" t="n"/>
      <c r="BP11" s="2" t="n"/>
      <c r="BQ11" s="2" t="n"/>
      <c r="BR11" s="2" t="n"/>
      <c r="BS11" s="2" t="n"/>
      <c r="BT11" s="2" t="n"/>
      <c r="BU11" s="2" t="n"/>
      <c r="BV11" s="2" t="n"/>
      <c r="BW11" s="2" t="n"/>
    </row>
    <row r="12" ht="15.75" customFormat="1" customHeight="1" s="40">
      <c r="A12" s="54">
        <f>IF(F12&lt;&gt;"",1+MAX($A$2:A11),"")</f>
        <v/>
      </c>
      <c r="B12" s="60" t="n"/>
      <c r="C12" s="53" t="inlineStr">
        <is>
          <t>Final Cleanup</t>
        </is>
      </c>
      <c r="D12" s="370" t="n">
        <v>1</v>
      </c>
      <c r="E12" s="45" t="n">
        <v>0</v>
      </c>
      <c r="F12" s="370">
        <f>(1+E12)*D12</f>
        <v/>
      </c>
      <c r="G12" s="49" t="inlineStr">
        <is>
          <t>LS</t>
        </is>
      </c>
      <c r="H12" s="364" t="n">
        <v>0</v>
      </c>
      <c r="I12" s="365">
        <f>H12*F12</f>
        <v/>
      </c>
      <c r="J12" s="366" t="n">
        <v>0</v>
      </c>
      <c r="K12" s="367">
        <f>J12*F12</f>
        <v/>
      </c>
      <c r="L12" s="368">
        <f>K12+I12</f>
        <v/>
      </c>
      <c r="M12" s="369" t="n"/>
      <c r="N12" s="18" t="n"/>
      <c r="O12" s="2" t="n"/>
      <c r="P12" s="2" t="n"/>
      <c r="Q12" s="2" t="n"/>
      <c r="R12" s="2" t="n"/>
      <c r="S12" s="2" t="n"/>
      <c r="T12" s="2" t="n"/>
      <c r="U12" s="2" t="n"/>
      <c r="V12" s="2" t="n"/>
      <c r="W12" s="2" t="n"/>
      <c r="X12" s="2" t="n"/>
      <c r="Y12" s="2" t="n"/>
      <c r="Z12" s="2" t="n"/>
      <c r="AA12" s="2" t="n"/>
      <c r="AB12" s="2" t="n"/>
      <c r="AC12" s="2" t="n"/>
      <c r="AD12" s="2" t="n"/>
      <c r="AE12" s="2" t="n"/>
      <c r="AF12" s="2" t="n"/>
      <c r="AG12" s="2" t="n"/>
      <c r="AH12" s="2" t="n"/>
      <c r="AI12" s="2" t="n"/>
      <c r="AJ12" s="2" t="n"/>
      <c r="AK12" s="2" t="n"/>
      <c r="AL12" s="2" t="n"/>
      <c r="AM12" s="2" t="n"/>
      <c r="AN12" s="2" t="n"/>
      <c r="AO12" s="2" t="n"/>
      <c r="AP12" s="2" t="n"/>
      <c r="AQ12" s="2" t="n"/>
      <c r="AR12" s="2" t="n"/>
      <c r="AS12" s="2" t="n"/>
      <c r="AT12" s="2" t="n"/>
      <c r="AU12" s="2" t="n"/>
      <c r="AV12" s="2" t="n"/>
      <c r="AW12" s="2" t="n"/>
      <c r="AX12" s="2" t="n"/>
      <c r="AY12" s="2" t="n"/>
      <c r="AZ12" s="2" t="n"/>
      <c r="BA12" s="2" t="n"/>
      <c r="BB12" s="2" t="n"/>
      <c r="BC12" s="2" t="n"/>
      <c r="BD12" s="2" t="n"/>
      <c r="BE12" s="2" t="n"/>
      <c r="BF12" s="2" t="n"/>
      <c r="BG12" s="2" t="n"/>
      <c r="BH12" s="2" t="n"/>
      <c r="BI12" s="2" t="n"/>
      <c r="BJ12" s="2" t="n"/>
      <c r="BK12" s="2" t="n"/>
      <c r="BL12" s="2" t="n"/>
      <c r="BM12" s="2" t="n"/>
      <c r="BN12" s="2" t="n"/>
      <c r="BO12" s="2" t="n"/>
      <c r="BP12" s="2" t="n"/>
      <c r="BQ12" s="2" t="n"/>
      <c r="BR12" s="2" t="n"/>
      <c r="BS12" s="2" t="n"/>
      <c r="BT12" s="2" t="n"/>
      <c r="BU12" s="2" t="n"/>
      <c r="BV12" s="2" t="n"/>
      <c r="BW12" s="2" t="n"/>
    </row>
    <row r="13" ht="15.75" customFormat="1" customHeight="1" s="40">
      <c r="A13" s="54">
        <f>IF(F13&lt;&gt;"",1+MAX($A$2:A12),"")</f>
        <v/>
      </c>
      <c r="B13" s="60" t="n"/>
      <c r="C13" s="53" t="inlineStr">
        <is>
          <t>Mobilization Cost</t>
        </is>
      </c>
      <c r="D13" s="370" t="n">
        <v>1</v>
      </c>
      <c r="E13" s="45" t="n">
        <v>0</v>
      </c>
      <c r="F13" s="370">
        <f>(1+E13)*D13</f>
        <v/>
      </c>
      <c r="G13" s="49" t="inlineStr">
        <is>
          <t>LS</t>
        </is>
      </c>
      <c r="H13" s="364" t="n">
        <v>0</v>
      </c>
      <c r="I13" s="365">
        <f>H13*F13</f>
        <v/>
      </c>
      <c r="J13" s="371">
        <f>11463172*0.06</f>
        <v/>
      </c>
      <c r="K13" s="367">
        <f>J13*F13</f>
        <v/>
      </c>
      <c r="L13" s="368">
        <f>K13+I13</f>
        <v/>
      </c>
      <c r="M13" s="369" t="n"/>
      <c r="N13" s="18" t="n"/>
      <c r="O13" s="2" t="n"/>
      <c r="P13" s="2" t="n"/>
      <c r="Q13" s="2" t="n"/>
      <c r="R13" s="2" t="n"/>
      <c r="S13" s="2" t="n"/>
      <c r="T13" s="2" t="n"/>
      <c r="U13" s="2" t="n"/>
      <c r="V13" s="2" t="n"/>
      <c r="W13" s="2" t="n"/>
      <c r="X13" s="2" t="n"/>
      <c r="Y13" s="2" t="n"/>
      <c r="Z13" s="2" t="n"/>
      <c r="AA13" s="2" t="n"/>
      <c r="AB13" s="2" t="n"/>
      <c r="AC13" s="2" t="n"/>
      <c r="AD13" s="2" t="n"/>
      <c r="AE13" s="2" t="n"/>
      <c r="AF13" s="2" t="n"/>
      <c r="AG13" s="2" t="n"/>
      <c r="AH13" s="2" t="n"/>
      <c r="AI13" s="2" t="n"/>
      <c r="AJ13" s="2" t="n"/>
      <c r="AK13" s="2" t="n"/>
      <c r="AL13" s="2" t="n"/>
      <c r="AM13" s="2" t="n"/>
      <c r="AN13" s="2" t="n"/>
      <c r="AO13" s="2" t="n"/>
      <c r="AP13" s="2" t="n"/>
      <c r="AQ13" s="2" t="n"/>
      <c r="AR13" s="2" t="n"/>
      <c r="AS13" s="2" t="n"/>
      <c r="AT13" s="2" t="n"/>
      <c r="AU13" s="2" t="n"/>
      <c r="AV13" s="2" t="n"/>
      <c r="AW13" s="2" t="n"/>
      <c r="AX13" s="2" t="n"/>
      <c r="AY13" s="2" t="n"/>
      <c r="AZ13" s="2" t="n"/>
      <c r="BA13" s="2" t="n"/>
      <c r="BB13" s="2" t="n"/>
      <c r="BC13" s="2" t="n"/>
      <c r="BD13" s="2" t="n"/>
      <c r="BE13" s="2" t="n"/>
      <c r="BF13" s="2" t="n"/>
      <c r="BG13" s="2" t="n"/>
      <c r="BH13" s="2" t="n"/>
      <c r="BI13" s="2" t="n"/>
      <c r="BJ13" s="2" t="n"/>
      <c r="BK13" s="2" t="n"/>
      <c r="BL13" s="2" t="n"/>
      <c r="BM13" s="2" t="n"/>
      <c r="BN13" s="2" t="n"/>
      <c r="BO13" s="2" t="n"/>
      <c r="BP13" s="2" t="n"/>
      <c r="BQ13" s="2" t="n"/>
      <c r="BR13" s="2" t="n"/>
      <c r="BS13" s="2" t="n"/>
      <c r="BT13" s="2" t="n"/>
      <c r="BU13" s="2" t="n"/>
      <c r="BV13" s="2" t="n"/>
      <c r="BW13" s="2" t="n"/>
    </row>
    <row r="14" ht="15.75" customFormat="1" customHeight="1" s="40">
      <c r="A14" s="54">
        <f>IF(F14&lt;&gt;"",1+MAX($A$2:A13),"")</f>
        <v/>
      </c>
      <c r="B14" s="60" t="n"/>
      <c r="C14" s="53" t="inlineStr">
        <is>
          <t>Project Overheads</t>
        </is>
      </c>
      <c r="D14" s="370" t="n">
        <v>1</v>
      </c>
      <c r="E14" s="45" t="n">
        <v>0</v>
      </c>
      <c r="F14" s="370">
        <f>(1+E14)*D14</f>
        <v/>
      </c>
      <c r="G14" s="49" t="inlineStr">
        <is>
          <t>LS</t>
        </is>
      </c>
      <c r="H14" s="364" t="n">
        <v>0</v>
      </c>
      <c r="I14" s="365">
        <f>H14*F14</f>
        <v/>
      </c>
      <c r="J14" s="366" t="n">
        <v>0</v>
      </c>
      <c r="K14" s="367">
        <f>J14*F14</f>
        <v/>
      </c>
      <c r="L14" s="368">
        <f>K14+I14</f>
        <v/>
      </c>
      <c r="M14" s="369" t="n"/>
      <c r="N14" s="18" t="n"/>
      <c r="O14" s="2" t="n"/>
      <c r="P14" s="2" t="n"/>
      <c r="Q14" s="2" t="n"/>
      <c r="R14" s="2" t="n"/>
      <c r="S14" s="2" t="n"/>
      <c r="T14" s="2" t="n"/>
      <c r="U14" s="2" t="n"/>
      <c r="V14" s="2" t="n"/>
      <c r="W14" s="2" t="n"/>
      <c r="X14" s="2" t="n"/>
      <c r="Y14" s="2" t="n"/>
      <c r="Z14" s="2" t="n"/>
      <c r="AA14" s="2" t="n"/>
      <c r="AB14" s="2" t="n"/>
      <c r="AC14" s="2" t="n"/>
      <c r="AD14" s="2" t="n"/>
      <c r="AE14" s="2" t="n"/>
      <c r="AF14" s="2" t="n"/>
      <c r="AG14" s="2" t="n"/>
      <c r="AH14" s="2" t="n"/>
      <c r="AI14" s="2" t="n"/>
      <c r="AJ14" s="2" t="n"/>
      <c r="AK14" s="2" t="n"/>
      <c r="AL14" s="2" t="n"/>
      <c r="AM14" s="2" t="n"/>
      <c r="AN14" s="2" t="n"/>
      <c r="AO14" s="2" t="n"/>
      <c r="AP14" s="2" t="n"/>
      <c r="AQ14" s="2" t="n"/>
      <c r="AR14" s="2" t="n"/>
      <c r="AS14" s="2" t="n"/>
      <c r="AT14" s="2" t="n"/>
      <c r="AU14" s="2" t="n"/>
      <c r="AV14" s="2" t="n"/>
      <c r="AW14" s="2" t="n"/>
      <c r="AX14" s="2" t="n"/>
      <c r="AY14" s="2" t="n"/>
      <c r="AZ14" s="2" t="n"/>
      <c r="BA14" s="2" t="n"/>
      <c r="BB14" s="2" t="n"/>
      <c r="BC14" s="2" t="n"/>
      <c r="BD14" s="2" t="n"/>
      <c r="BE14" s="2" t="n"/>
      <c r="BF14" s="2" t="n"/>
      <c r="BG14" s="2" t="n"/>
      <c r="BH14" s="2" t="n"/>
      <c r="BI14" s="2" t="n"/>
      <c r="BJ14" s="2" t="n"/>
      <c r="BK14" s="2" t="n"/>
      <c r="BL14" s="2" t="n"/>
      <c r="BM14" s="2" t="n"/>
      <c r="BN14" s="2" t="n"/>
      <c r="BO14" s="2" t="n"/>
      <c r="BP14" s="2" t="n"/>
      <c r="BQ14" s="2" t="n"/>
      <c r="BR14" s="2" t="n"/>
      <c r="BS14" s="2" t="n"/>
      <c r="BT14" s="2" t="n"/>
      <c r="BU14" s="2" t="n"/>
      <c r="BV14" s="2" t="n"/>
      <c r="BW14" s="2" t="n"/>
    </row>
    <row r="15" ht="15.75" customFormat="1" customHeight="1" s="40">
      <c r="A15" s="54">
        <f>IF(F15&lt;&gt;"",1+MAX($A$2:A14),"")</f>
        <v/>
      </c>
      <c r="B15" s="60" t="n"/>
      <c r="C15" s="53" t="inlineStr">
        <is>
          <t>Bonds</t>
        </is>
      </c>
      <c r="D15" s="370" t="n">
        <v>1</v>
      </c>
      <c r="E15" s="45" t="n">
        <v>0</v>
      </c>
      <c r="F15" s="370">
        <f>(1+E15)*D15</f>
        <v/>
      </c>
      <c r="G15" s="49" t="inlineStr">
        <is>
          <t>LS</t>
        </is>
      </c>
      <c r="H15" s="364" t="n">
        <v>0</v>
      </c>
      <c r="I15" s="365">
        <f>H15*F15</f>
        <v/>
      </c>
      <c r="J15" s="366" t="n">
        <v>0</v>
      </c>
      <c r="K15" s="367">
        <f>J15*F15</f>
        <v/>
      </c>
      <c r="L15" s="368">
        <f>K15+I15</f>
        <v/>
      </c>
      <c r="M15" s="369" t="n"/>
      <c r="N15" s="18" t="n"/>
      <c r="O15" s="2" t="n"/>
      <c r="P15" s="2" t="n"/>
      <c r="Q15" s="2" t="n"/>
      <c r="R15" s="2" t="n"/>
      <c r="S15" s="2" t="n"/>
      <c r="T15" s="2" t="n"/>
      <c r="U15" s="2" t="n"/>
      <c r="V15" s="2" t="n"/>
      <c r="W15" s="2" t="n"/>
      <c r="X15" s="2" t="n"/>
      <c r="Y15" s="2" t="n"/>
      <c r="Z15" s="2" t="n"/>
      <c r="AA15" s="2" t="n"/>
      <c r="AB15" s="2" t="n"/>
      <c r="AC15" s="2" t="n"/>
      <c r="AD15" s="2" t="n"/>
      <c r="AE15" s="2" t="n"/>
      <c r="AF15" s="2" t="n"/>
      <c r="AG15" s="2" t="n"/>
      <c r="AH15" s="2" t="n"/>
      <c r="AI15" s="2" t="n"/>
      <c r="AJ15" s="2" t="n"/>
      <c r="AK15" s="2" t="n"/>
      <c r="AL15" s="2" t="n"/>
      <c r="AM15" s="2" t="n"/>
      <c r="AN15" s="2" t="n"/>
      <c r="AO15" s="2" t="n"/>
      <c r="AP15" s="2" t="n"/>
      <c r="AQ15" s="2" t="n"/>
      <c r="AR15" s="2" t="n"/>
      <c r="AS15" s="2" t="n"/>
      <c r="AT15" s="2" t="n"/>
      <c r="AU15" s="2" t="n"/>
      <c r="AV15" s="2" t="n"/>
      <c r="AW15" s="2" t="n"/>
      <c r="AX15" s="2" t="n"/>
      <c r="AY15" s="2" t="n"/>
      <c r="AZ15" s="2" t="n"/>
      <c r="BA15" s="2" t="n"/>
      <c r="BB15" s="2" t="n"/>
      <c r="BC15" s="2" t="n"/>
      <c r="BD15" s="2" t="n"/>
      <c r="BE15" s="2" t="n"/>
      <c r="BF15" s="2" t="n"/>
      <c r="BG15" s="2" t="n"/>
      <c r="BH15" s="2" t="n"/>
      <c r="BI15" s="2" t="n"/>
      <c r="BJ15" s="2" t="n"/>
      <c r="BK15" s="2" t="n"/>
      <c r="BL15" s="2" t="n"/>
      <c r="BM15" s="2" t="n"/>
      <c r="BN15" s="2" t="n"/>
      <c r="BO15" s="2" t="n"/>
      <c r="BP15" s="2" t="n"/>
      <c r="BQ15" s="2" t="n"/>
      <c r="BR15" s="2" t="n"/>
      <c r="BS15" s="2" t="n"/>
      <c r="BT15" s="2" t="n"/>
      <c r="BU15" s="2" t="n"/>
      <c r="BV15" s="2" t="n"/>
      <c r="BW15" s="2" t="n"/>
    </row>
    <row r="16" ht="15.75" customFormat="1" customHeight="1" s="40">
      <c r="A16" s="54">
        <f>IF(F16&lt;&gt;"",1+MAX($A$2:A15),"")</f>
        <v/>
      </c>
      <c r="B16" s="60" t="n"/>
      <c r="C16" s="53" t="inlineStr">
        <is>
          <t>Fees (Architect &amp; Engineer)</t>
        </is>
      </c>
      <c r="D16" s="370" t="n">
        <v>1</v>
      </c>
      <c r="E16" s="45" t="n">
        <v>0</v>
      </c>
      <c r="F16" s="370">
        <f>(1+E16)*D16</f>
        <v/>
      </c>
      <c r="G16" s="49" t="inlineStr">
        <is>
          <t>LS</t>
        </is>
      </c>
      <c r="H16" s="364" t="n">
        <v>0</v>
      </c>
      <c r="I16" s="365">
        <f>H16*F16</f>
        <v/>
      </c>
      <c r="J16" s="366" t="n">
        <v>0</v>
      </c>
      <c r="K16" s="367">
        <f>J16*F16</f>
        <v/>
      </c>
      <c r="L16" s="368">
        <f>K16+I16</f>
        <v/>
      </c>
      <c r="M16" s="369" t="n"/>
      <c r="N16" s="18" t="n"/>
      <c r="O16" s="2" t="n"/>
      <c r="P16" s="2" t="n"/>
      <c r="Q16" s="2" t="n"/>
      <c r="R16" s="2" t="n"/>
      <c r="S16" s="2" t="n"/>
      <c r="T16" s="2" t="n"/>
      <c r="U16" s="2" t="n"/>
      <c r="V16" s="2" t="n"/>
      <c r="W16" s="2" t="n"/>
      <c r="X16" s="2" t="n"/>
      <c r="Y16" s="2" t="n"/>
      <c r="Z16" s="2" t="n"/>
      <c r="AA16" s="2" t="n"/>
      <c r="AB16" s="2" t="n"/>
      <c r="AC16" s="2" t="n"/>
      <c r="AD16" s="2" t="n"/>
      <c r="AE16" s="2" t="n"/>
      <c r="AF16" s="2" t="n"/>
      <c r="AG16" s="2" t="n"/>
      <c r="AH16" s="2" t="n"/>
      <c r="AI16" s="2" t="n"/>
      <c r="AJ16" s="2" t="n"/>
      <c r="AK16" s="2" t="n"/>
      <c r="AL16" s="2" t="n"/>
      <c r="AM16" s="2" t="n"/>
      <c r="AN16" s="2" t="n"/>
      <c r="AO16" s="2" t="n"/>
      <c r="AP16" s="2" t="n"/>
      <c r="AQ16" s="2" t="n"/>
      <c r="AR16" s="2" t="n"/>
      <c r="AS16" s="2" t="n"/>
      <c r="AT16" s="2" t="n"/>
      <c r="AU16" s="2" t="n"/>
      <c r="AV16" s="2" t="n"/>
      <c r="AW16" s="2" t="n"/>
      <c r="AX16" s="2" t="n"/>
      <c r="AY16" s="2" t="n"/>
      <c r="AZ16" s="2" t="n"/>
      <c r="BA16" s="2" t="n"/>
      <c r="BB16" s="2" t="n"/>
      <c r="BC16" s="2" t="n"/>
      <c r="BD16" s="2" t="n"/>
      <c r="BE16" s="2" t="n"/>
      <c r="BF16" s="2" t="n"/>
      <c r="BG16" s="2" t="n"/>
      <c r="BH16" s="2" t="n"/>
      <c r="BI16" s="2" t="n"/>
      <c r="BJ16" s="2" t="n"/>
      <c r="BK16" s="2" t="n"/>
      <c r="BL16" s="2" t="n"/>
      <c r="BM16" s="2" t="n"/>
      <c r="BN16" s="2" t="n"/>
      <c r="BO16" s="2" t="n"/>
      <c r="BP16" s="2" t="n"/>
      <c r="BQ16" s="2" t="n"/>
      <c r="BR16" s="2" t="n"/>
      <c r="BS16" s="2" t="n"/>
      <c r="BT16" s="2" t="n"/>
      <c r="BU16" s="2" t="n"/>
      <c r="BV16" s="2" t="n"/>
      <c r="BW16" s="2" t="n"/>
    </row>
    <row r="17" ht="15.75" customFormat="1" customHeight="1" s="40">
      <c r="A17" s="54">
        <f>IF(F17&lt;&gt;"",1+MAX($A$2:A16),"")</f>
        <v/>
      </c>
      <c r="B17" s="60" t="n"/>
      <c r="C17" s="53" t="inlineStr">
        <is>
          <t>Temporary Control &amp; Facilities</t>
        </is>
      </c>
      <c r="D17" s="370" t="n">
        <v>1</v>
      </c>
      <c r="E17" s="45" t="n">
        <v>0</v>
      </c>
      <c r="F17" s="370">
        <f>(1+E17)*D17</f>
        <v/>
      </c>
      <c r="G17" s="49" t="inlineStr">
        <is>
          <t>LS</t>
        </is>
      </c>
      <c r="H17" s="364" t="n">
        <v>0</v>
      </c>
      <c r="I17" s="365">
        <f>H17*F17</f>
        <v/>
      </c>
      <c r="J17" s="366" t="n">
        <v>0</v>
      </c>
      <c r="K17" s="367">
        <f>J17*F17</f>
        <v/>
      </c>
      <c r="L17" s="368">
        <f>K17+I17</f>
        <v/>
      </c>
      <c r="M17" s="369" t="n"/>
      <c r="N17" s="18" t="n"/>
      <c r="O17" s="2" t="n"/>
      <c r="P17" s="2" t="n"/>
      <c r="Q17" s="2" t="n"/>
      <c r="R17" s="2" t="n"/>
      <c r="S17" s="2" t="n"/>
      <c r="T17" s="2" t="n"/>
      <c r="U17" s="2" t="n"/>
      <c r="V17" s="2" t="n"/>
      <c r="W17" s="2" t="n"/>
      <c r="X17" s="2" t="n"/>
      <c r="Y17" s="2" t="n"/>
      <c r="Z17" s="2" t="n"/>
      <c r="AA17" s="2" t="n"/>
      <c r="AB17" s="2" t="n"/>
      <c r="AC17" s="2" t="n"/>
      <c r="AD17" s="2" t="n"/>
      <c r="AE17" s="2" t="n"/>
      <c r="AF17" s="2" t="n"/>
      <c r="AG17" s="2" t="n"/>
      <c r="AH17" s="2" t="n"/>
      <c r="AI17" s="2" t="n"/>
      <c r="AJ17" s="2" t="n"/>
      <c r="AK17" s="2" t="n"/>
      <c r="AL17" s="2" t="n"/>
      <c r="AM17" s="2" t="n"/>
      <c r="AN17" s="2" t="n"/>
      <c r="AO17" s="2" t="n"/>
      <c r="AP17" s="2" t="n"/>
      <c r="AQ17" s="2" t="n"/>
      <c r="AR17" s="2" t="n"/>
      <c r="AS17" s="2" t="n"/>
      <c r="AT17" s="2" t="n"/>
      <c r="AU17" s="2" t="n"/>
      <c r="AV17" s="2" t="n"/>
      <c r="AW17" s="2" t="n"/>
      <c r="AX17" s="2" t="n"/>
      <c r="AY17" s="2" t="n"/>
      <c r="AZ17" s="2" t="n"/>
      <c r="BA17" s="2" t="n"/>
      <c r="BB17" s="2" t="n"/>
      <c r="BC17" s="2" t="n"/>
      <c r="BD17" s="2" t="n"/>
      <c r="BE17" s="2" t="n"/>
      <c r="BF17" s="2" t="n"/>
      <c r="BG17" s="2" t="n"/>
      <c r="BH17" s="2" t="n"/>
      <c r="BI17" s="2" t="n"/>
      <c r="BJ17" s="2" t="n"/>
      <c r="BK17" s="2" t="n"/>
      <c r="BL17" s="2" t="n"/>
      <c r="BM17" s="2" t="n"/>
      <c r="BN17" s="2" t="n"/>
      <c r="BO17" s="2" t="n"/>
      <c r="BP17" s="2" t="n"/>
      <c r="BQ17" s="2" t="n"/>
      <c r="BR17" s="2" t="n"/>
      <c r="BS17" s="2" t="n"/>
      <c r="BT17" s="2" t="n"/>
      <c r="BU17" s="2" t="n"/>
      <c r="BV17" s="2" t="n"/>
      <c r="BW17" s="2" t="n"/>
    </row>
    <row r="18" ht="15.75" customFormat="1" customHeight="1" s="40">
      <c r="A18" s="54">
        <f>IF(F18&lt;&gt;"",1+MAX($A$2:A17),"")</f>
        <v/>
      </c>
      <c r="B18" s="60" t="n"/>
      <c r="C18" s="15" t="n"/>
      <c r="D18" s="370" t="n"/>
      <c r="E18" s="45" t="n"/>
      <c r="F18" s="370" t="n"/>
      <c r="G18" s="49" t="n"/>
      <c r="H18" s="364" t="n"/>
      <c r="I18" s="365" t="n"/>
      <c r="J18" s="371" t="n"/>
      <c r="K18" s="367" t="n"/>
      <c r="L18" s="368" t="n"/>
      <c r="M18" s="369" t="n"/>
      <c r="N18" s="18" t="n"/>
      <c r="O18" s="2" t="n"/>
      <c r="P18" s="2" t="n"/>
      <c r="Q18" s="2" t="n"/>
      <c r="R18" s="2" t="n"/>
      <c r="S18" s="2" t="n"/>
      <c r="T18" s="2" t="n"/>
      <c r="U18" s="2" t="n"/>
      <c r="V18" s="2" t="n"/>
      <c r="W18" s="2" t="n"/>
      <c r="X18" s="2" t="n"/>
      <c r="Y18" s="2" t="n"/>
      <c r="Z18" s="2" t="n"/>
      <c r="AA18" s="2" t="n"/>
      <c r="AB18" s="2" t="n"/>
      <c r="AC18" s="2" t="n"/>
      <c r="AD18" s="2" t="n"/>
      <c r="AE18" s="2" t="n"/>
      <c r="AF18" s="2" t="n"/>
      <c r="AG18" s="2" t="n"/>
      <c r="AH18" s="2" t="n"/>
      <c r="AI18" s="2" t="n"/>
      <c r="AJ18" s="2" t="n"/>
      <c r="AK18" s="2" t="n"/>
      <c r="AL18" s="2" t="n"/>
      <c r="AM18" s="2" t="n"/>
      <c r="AN18" s="2" t="n"/>
      <c r="AO18" s="2" t="n"/>
      <c r="AP18" s="2" t="n"/>
      <c r="AQ18" s="2" t="n"/>
      <c r="AR18" s="2" t="n"/>
      <c r="AS18" s="2" t="n"/>
      <c r="AT18" s="2" t="n"/>
      <c r="AU18" s="2" t="n"/>
      <c r="AV18" s="2" t="n"/>
      <c r="AW18" s="2" t="n"/>
      <c r="AX18" s="2" t="n"/>
      <c r="AY18" s="2" t="n"/>
      <c r="AZ18" s="2" t="n"/>
      <c r="BA18" s="2" t="n"/>
      <c r="BB18" s="2" t="n"/>
      <c r="BC18" s="2" t="n"/>
      <c r="BD18" s="2" t="n"/>
      <c r="BE18" s="2" t="n"/>
      <c r="BF18" s="2" t="n"/>
      <c r="BG18" s="2" t="n"/>
      <c r="BH18" s="2" t="n"/>
      <c r="BI18" s="2" t="n"/>
      <c r="BJ18" s="2" t="n"/>
      <c r="BK18" s="2" t="n"/>
      <c r="BL18" s="2" t="n"/>
      <c r="BM18" s="2" t="n"/>
      <c r="BN18" s="2" t="n"/>
      <c r="BO18" s="2" t="n"/>
      <c r="BP18" s="2" t="n"/>
      <c r="BQ18" s="2" t="n"/>
      <c r="BR18" s="2" t="n"/>
      <c r="BS18" s="2" t="n"/>
      <c r="BT18" s="2" t="n"/>
      <c r="BU18" s="2" t="n"/>
      <c r="BV18" s="2" t="n"/>
      <c r="BW18" s="2" t="n"/>
    </row>
    <row r="19" ht="20.25" customFormat="1" customHeight="1" s="41">
      <c r="A19" s="272" t="inlineStr">
        <is>
          <t>02. EXISTING CONDITIONS</t>
        </is>
      </c>
      <c r="B19" s="306" t="n"/>
      <c r="C19" s="306" t="n"/>
      <c r="D19" s="306" t="n"/>
      <c r="E19" s="306" t="n"/>
      <c r="F19" s="306" t="n"/>
      <c r="G19" s="306" t="n"/>
      <c r="H19" s="306" t="n"/>
      <c r="I19" s="306" t="n"/>
      <c r="J19" s="306" t="n"/>
      <c r="K19" s="306" t="n"/>
      <c r="L19" s="306" t="n"/>
      <c r="M19" s="306" t="n"/>
      <c r="N19" s="362">
        <f>SUM(L20:L24)</f>
        <v/>
      </c>
      <c r="O19" s="2" t="n"/>
      <c r="P19" s="2" t="n"/>
    </row>
    <row r="20" ht="15.75" customFormat="1" customHeight="1" s="40">
      <c r="A20" s="54">
        <f>IF(F20&lt;&gt;"",1+MAX($A$2:A19),"")</f>
        <v/>
      </c>
      <c r="B20" s="60" t="n"/>
      <c r="C20" s="15" t="n"/>
      <c r="D20" s="370" t="n"/>
      <c r="E20" s="45" t="n"/>
      <c r="F20" s="370" t="n"/>
      <c r="G20" s="49" t="n"/>
      <c r="H20" s="364" t="n"/>
      <c r="I20" s="365" t="n"/>
      <c r="J20" s="371" t="n"/>
      <c r="K20" s="367" t="n"/>
      <c r="L20" s="368" t="n"/>
      <c r="M20" s="369" t="n"/>
      <c r="N20" s="18" t="n"/>
      <c r="O20" s="2" t="n"/>
      <c r="P20" s="2" t="n"/>
      <c r="Q20" s="2" t="n"/>
      <c r="R20" s="2" t="n"/>
      <c r="S20" s="2" t="n"/>
      <c r="T20" s="2" t="n"/>
      <c r="U20" s="2" t="n"/>
      <c r="V20" s="2" t="n"/>
      <c r="W20" s="2" t="n"/>
      <c r="X20" s="2" t="n"/>
      <c r="Y20" s="2" t="n"/>
      <c r="Z20" s="2" t="n"/>
      <c r="AA20" s="2" t="n"/>
      <c r="AB20" s="2" t="n"/>
      <c r="AC20" s="2" t="n"/>
      <c r="AD20" s="2" t="n"/>
      <c r="AE20" s="2" t="n"/>
      <c r="AF20" s="2" t="n"/>
      <c r="AG20" s="2" t="n"/>
      <c r="AH20" s="2" t="n"/>
      <c r="AI20" s="2" t="n"/>
      <c r="AJ20" s="2" t="n"/>
      <c r="AK20" s="2" t="n"/>
      <c r="AL20" s="2" t="n"/>
      <c r="AM20" s="2" t="n"/>
      <c r="AN20" s="2" t="n"/>
      <c r="AO20" s="2" t="n"/>
      <c r="AP20" s="2" t="n"/>
      <c r="AQ20" s="2" t="n"/>
      <c r="AR20" s="2" t="n"/>
      <c r="AS20" s="2" t="n"/>
      <c r="AT20" s="2" t="n"/>
      <c r="AU20" s="2" t="n"/>
      <c r="AV20" s="2" t="n"/>
      <c r="AW20" s="2" t="n"/>
      <c r="AX20" s="2" t="n"/>
      <c r="AY20" s="2" t="n"/>
      <c r="AZ20" s="2" t="n"/>
      <c r="BA20" s="2" t="n"/>
      <c r="BB20" s="2" t="n"/>
      <c r="BC20" s="2" t="n"/>
      <c r="BD20" s="2" t="n"/>
      <c r="BE20" s="2" t="n"/>
      <c r="BF20" s="2" t="n"/>
      <c r="BG20" s="2" t="n"/>
      <c r="BH20" s="2" t="n"/>
      <c r="BI20" s="2" t="n"/>
      <c r="BJ20" s="2" t="n"/>
      <c r="BK20" s="2" t="n"/>
      <c r="BL20" s="2" t="n"/>
      <c r="BM20" s="2" t="n"/>
      <c r="BN20" s="2" t="n"/>
      <c r="BO20" s="2" t="n"/>
      <c r="BP20" s="2" t="n"/>
      <c r="BQ20" s="2" t="n"/>
      <c r="BR20" s="2" t="n"/>
      <c r="BS20" s="2" t="n"/>
      <c r="BT20" s="2" t="n"/>
      <c r="BU20" s="2" t="n"/>
      <c r="BV20" s="2" t="n"/>
      <c r="BW20" s="2" t="n"/>
    </row>
    <row r="21" ht="15.75" customFormat="1" customHeight="1" s="40">
      <c r="A21" s="54">
        <f>IF(F21&lt;&gt;"",1+MAX($A$2:A20),"")</f>
        <v/>
      </c>
      <c r="B21" s="238" t="inlineStr">
        <is>
          <t>A1.0</t>
        </is>
      </c>
      <c r="C21" s="300" t="inlineStr">
        <is>
          <t>DEMOLITION</t>
        </is>
      </c>
      <c r="D21" s="370" t="n"/>
      <c r="E21" s="45" t="n"/>
      <c r="F21" s="370" t="n"/>
      <c r="G21" s="49" t="n"/>
      <c r="H21" s="364" t="n"/>
      <c r="I21" s="365" t="n"/>
      <c r="J21" s="371" t="n"/>
      <c r="K21" s="367" t="n"/>
      <c r="L21" s="368" t="n"/>
      <c r="M21" s="369" t="n"/>
      <c r="N21" s="18" t="n"/>
      <c r="O21" s="2" t="n"/>
      <c r="P21" s="2" t="n"/>
      <c r="Q21" s="2" t="n"/>
      <c r="R21" s="2" t="n"/>
      <c r="S21" s="2" t="n"/>
      <c r="T21" s="2" t="n"/>
      <c r="U21" s="2" t="n"/>
      <c r="V21" s="2" t="n"/>
      <c r="W21" s="2" t="n"/>
      <c r="X21" s="2" t="n"/>
      <c r="Y21" s="2" t="n"/>
      <c r="Z21" s="2" t="n"/>
      <c r="AA21" s="2" t="n"/>
      <c r="AB21" s="2" t="n"/>
      <c r="AC21" s="2" t="n"/>
      <c r="AD21" s="2" t="n"/>
      <c r="AE21" s="2" t="n"/>
      <c r="AF21" s="2" t="n"/>
      <c r="AG21" s="2" t="n"/>
      <c r="AH21" s="2" t="n"/>
      <c r="AI21" s="2" t="n"/>
      <c r="AJ21" s="2" t="n"/>
      <c r="AK21" s="2" t="n"/>
      <c r="AL21" s="2" t="n"/>
      <c r="AM21" s="2" t="n"/>
      <c r="AN21" s="2" t="n"/>
      <c r="AO21" s="2" t="n"/>
      <c r="AP21" s="2" t="n"/>
      <c r="AQ21" s="2" t="n"/>
      <c r="AR21" s="2" t="n"/>
      <c r="AS21" s="2" t="n"/>
      <c r="AT21" s="2" t="n"/>
      <c r="AU21" s="2" t="n"/>
      <c r="AV21" s="2" t="n"/>
      <c r="AW21" s="2" t="n"/>
      <c r="AX21" s="2" t="n"/>
      <c r="AY21" s="2" t="n"/>
      <c r="AZ21" s="2" t="n"/>
      <c r="BA21" s="2" t="n"/>
      <c r="BB21" s="2" t="n"/>
      <c r="BC21" s="2" t="n"/>
      <c r="BD21" s="2" t="n"/>
      <c r="BE21" s="2" t="n"/>
      <c r="BF21" s="2" t="n"/>
      <c r="BG21" s="2" t="n"/>
      <c r="BH21" s="2" t="n"/>
      <c r="BI21" s="2" t="n"/>
      <c r="BJ21" s="2" t="n"/>
      <c r="BK21" s="2" t="n"/>
      <c r="BL21" s="2" t="n"/>
      <c r="BM21" s="2" t="n"/>
      <c r="BN21" s="2" t="n"/>
      <c r="BO21" s="2" t="n"/>
      <c r="BP21" s="2" t="n"/>
      <c r="BQ21" s="2" t="n"/>
      <c r="BR21" s="2" t="n"/>
      <c r="BS21" s="2" t="n"/>
      <c r="BT21" s="2" t="n"/>
      <c r="BU21" s="2" t="n"/>
      <c r="BV21" s="2" t="n"/>
      <c r="BW21" s="2" t="n"/>
    </row>
    <row r="22" ht="15.75" customFormat="1" customHeight="1" s="40">
      <c r="A22" s="54">
        <f>IF(F22&lt;&gt;"",1+MAX($A$2:A21),"")</f>
        <v/>
      </c>
      <c r="B22" s="372" t="n"/>
      <c r="C22" s="53" t="inlineStr">
        <is>
          <t>Remove Existing Concrete Driveway</t>
        </is>
      </c>
      <c r="D22" s="370" t="n">
        <v>4861.2</v>
      </c>
      <c r="E22" s="45" t="n">
        <v>0</v>
      </c>
      <c r="F22" s="370">
        <f>(1+E22)*D22</f>
        <v/>
      </c>
      <c r="G22" s="49" t="inlineStr">
        <is>
          <t>SF</t>
        </is>
      </c>
      <c r="H22" s="364" t="n">
        <v>0</v>
      </c>
      <c r="I22" s="365">
        <f>H22*F22</f>
        <v/>
      </c>
      <c r="J22" s="366" t="n">
        <v>2.25</v>
      </c>
      <c r="K22" s="367">
        <f>J22*F22</f>
        <v/>
      </c>
      <c r="L22" s="368">
        <f>K22+I22</f>
        <v/>
      </c>
      <c r="M22" s="369" t="n"/>
      <c r="N22" s="18" t="n"/>
      <c r="O22" s="2" t="n"/>
      <c r="P22" s="2" t="n"/>
      <c r="Q22" s="2" t="n"/>
      <c r="R22" s="2" t="n"/>
      <c r="S22" s="2" t="n"/>
      <c r="T22" s="2" t="n"/>
      <c r="U22" s="2" t="n"/>
      <c r="V22" s="2" t="n"/>
      <c r="W22" s="2" t="n"/>
      <c r="X22" s="2" t="n"/>
      <c r="Y22" s="2" t="n"/>
      <c r="Z22" s="2" t="n"/>
      <c r="AA22" s="2" t="n"/>
      <c r="AB22" s="2" t="n"/>
      <c r="AC22" s="2" t="n"/>
      <c r="AD22" s="2" t="n"/>
      <c r="AE22" s="2" t="n"/>
      <c r="AF22" s="2" t="n"/>
      <c r="AG22" s="2" t="n"/>
      <c r="AH22" s="2" t="n"/>
      <c r="AI22" s="2" t="n"/>
      <c r="AJ22" s="2" t="n"/>
      <c r="AK22" s="2" t="n"/>
      <c r="AL22" s="2" t="n"/>
      <c r="AM22" s="2" t="n"/>
      <c r="AN22" s="2" t="n"/>
      <c r="AO22" s="2" t="n"/>
      <c r="AP22" s="2" t="n"/>
      <c r="AQ22" s="2" t="n"/>
      <c r="AR22" s="2" t="n"/>
      <c r="AS22" s="2" t="n"/>
      <c r="AT22" s="2" t="n"/>
      <c r="AU22" s="2" t="n"/>
      <c r="AV22" s="2" t="n"/>
      <c r="AW22" s="2" t="n"/>
      <c r="AX22" s="2" t="n"/>
      <c r="AY22" s="2" t="n"/>
      <c r="AZ22" s="2" t="n"/>
      <c r="BA22" s="2" t="n"/>
      <c r="BB22" s="2" t="n"/>
      <c r="BC22" s="2" t="n"/>
      <c r="BD22" s="2" t="n"/>
      <c r="BE22" s="2" t="n"/>
      <c r="BF22" s="2" t="n"/>
      <c r="BG22" s="2" t="n"/>
      <c r="BH22" s="2" t="n"/>
      <c r="BI22" s="2" t="n"/>
      <c r="BJ22" s="2" t="n"/>
      <c r="BK22" s="2" t="n"/>
      <c r="BL22" s="2" t="n"/>
      <c r="BM22" s="2" t="n"/>
      <c r="BN22" s="2" t="n"/>
      <c r="BO22" s="2" t="n"/>
      <c r="BP22" s="2" t="n"/>
      <c r="BQ22" s="2" t="n"/>
      <c r="BR22" s="2" t="n"/>
      <c r="BS22" s="2" t="n"/>
      <c r="BT22" s="2" t="n"/>
      <c r="BU22" s="2" t="n"/>
      <c r="BV22" s="2" t="n"/>
      <c r="BW22" s="2" t="n"/>
    </row>
    <row r="23" ht="15.75" customFormat="1" customHeight="1" s="40">
      <c r="A23" s="54">
        <f>IF(F23&lt;&gt;"",1+MAX($A$2:A22),"")</f>
        <v/>
      </c>
      <c r="B23" s="372" t="n"/>
      <c r="C23" s="53" t="inlineStr">
        <is>
          <t>Remove Existing Concrete Curb &amp; Gutter</t>
        </is>
      </c>
      <c r="D23" s="370" t="n">
        <v>304.58</v>
      </c>
      <c r="E23" s="45" t="n">
        <v>0</v>
      </c>
      <c r="F23" s="370">
        <f>(1+E23)*D23</f>
        <v/>
      </c>
      <c r="G23" s="49" t="inlineStr">
        <is>
          <t>LF</t>
        </is>
      </c>
      <c r="H23" s="364" t="n">
        <v>0</v>
      </c>
      <c r="I23" s="365">
        <f>H23*F23</f>
        <v/>
      </c>
      <c r="J23" s="366" t="n">
        <v>4.52</v>
      </c>
      <c r="K23" s="367">
        <f>J23*F23</f>
        <v/>
      </c>
      <c r="L23" s="368">
        <f>K23+I23</f>
        <v/>
      </c>
      <c r="M23" s="369" t="n"/>
      <c r="N23" s="18" t="n"/>
      <c r="O23" s="2" t="n"/>
      <c r="P23" s="2" t="n"/>
      <c r="Q23" s="2" t="n"/>
      <c r="R23" s="2" t="n"/>
      <c r="S23" s="2" t="n"/>
      <c r="T23" s="2" t="n"/>
      <c r="U23" s="2" t="n"/>
      <c r="V23" s="2" t="n"/>
      <c r="W23" s="2" t="n"/>
      <c r="X23" s="2" t="n"/>
      <c r="Y23" s="2" t="n"/>
      <c r="Z23" s="2" t="n"/>
      <c r="AA23" s="2" t="n"/>
      <c r="AB23" s="2" t="n"/>
      <c r="AC23" s="2" t="n"/>
      <c r="AD23" s="2" t="n"/>
      <c r="AE23" s="2" t="n"/>
      <c r="AF23" s="2" t="n"/>
      <c r="AG23" s="2" t="n"/>
      <c r="AH23" s="2" t="n"/>
      <c r="AI23" s="2" t="n"/>
      <c r="AJ23" s="2" t="n"/>
      <c r="AK23" s="2" t="n"/>
      <c r="AL23" s="2" t="n"/>
      <c r="AM23" s="2" t="n"/>
      <c r="AN23" s="2" t="n"/>
      <c r="AO23" s="2" t="n"/>
      <c r="AP23" s="2" t="n"/>
      <c r="AQ23" s="2" t="n"/>
      <c r="AR23" s="2" t="n"/>
      <c r="AS23" s="2" t="n"/>
      <c r="AT23" s="2" t="n"/>
      <c r="AU23" s="2" t="n"/>
      <c r="AV23" s="2" t="n"/>
      <c r="AW23" s="2" t="n"/>
      <c r="AX23" s="2" t="n"/>
      <c r="AY23" s="2" t="n"/>
      <c r="AZ23" s="2" t="n"/>
      <c r="BA23" s="2" t="n"/>
      <c r="BB23" s="2" t="n"/>
      <c r="BC23" s="2" t="n"/>
      <c r="BD23" s="2" t="n"/>
      <c r="BE23" s="2" t="n"/>
      <c r="BF23" s="2" t="n"/>
      <c r="BG23" s="2" t="n"/>
      <c r="BH23" s="2" t="n"/>
      <c r="BI23" s="2" t="n"/>
      <c r="BJ23" s="2" t="n"/>
      <c r="BK23" s="2" t="n"/>
      <c r="BL23" s="2" t="n"/>
      <c r="BM23" s="2" t="n"/>
      <c r="BN23" s="2" t="n"/>
      <c r="BO23" s="2" t="n"/>
      <c r="BP23" s="2" t="n"/>
      <c r="BQ23" s="2" t="n"/>
      <c r="BR23" s="2" t="n"/>
      <c r="BS23" s="2" t="n"/>
      <c r="BT23" s="2" t="n"/>
      <c r="BU23" s="2" t="n"/>
      <c r="BV23" s="2" t="n"/>
      <c r="BW23" s="2" t="n"/>
    </row>
    <row r="24" ht="15.75" customFormat="1" customHeight="1" s="40">
      <c r="A24" s="54">
        <f>IF(F24&lt;&gt;"",1+MAX($A$2:A23),"")</f>
        <v/>
      </c>
      <c r="B24" s="60" t="n"/>
      <c r="C24" s="15" t="n"/>
      <c r="D24" s="370" t="n"/>
      <c r="E24" s="45" t="n"/>
      <c r="F24" s="370" t="n"/>
      <c r="G24" s="49" t="n"/>
      <c r="H24" s="364" t="n"/>
      <c r="I24" s="365" t="n"/>
      <c r="J24" s="371" t="n"/>
      <c r="K24" s="367" t="n"/>
      <c r="L24" s="368" t="n"/>
      <c r="M24" s="369" t="n"/>
      <c r="N24" s="18" t="n"/>
      <c r="O24" s="2" t="n"/>
      <c r="P24" s="2" t="n"/>
      <c r="Q24" s="2" t="n"/>
      <c r="R24" s="2" t="n"/>
      <c r="S24" s="2" t="n"/>
      <c r="T24" s="2" t="n"/>
      <c r="U24" s="2" t="n"/>
      <c r="V24" s="2" t="n"/>
      <c r="W24" s="2" t="n"/>
      <c r="X24" s="2" t="n"/>
      <c r="Y24" s="2" t="n"/>
      <c r="Z24" s="2" t="n"/>
      <c r="AA24" s="2" t="n"/>
      <c r="AB24" s="2" t="n"/>
      <c r="AC24" s="2" t="n"/>
      <c r="AD24" s="2" t="n"/>
      <c r="AE24" s="2" t="n"/>
      <c r="AF24" s="2" t="n"/>
      <c r="AG24" s="2" t="n"/>
      <c r="AH24" s="2" t="n"/>
      <c r="AI24" s="2" t="n"/>
      <c r="AJ24" s="2" t="n"/>
      <c r="AK24" s="2" t="n"/>
      <c r="AL24" s="2" t="n"/>
      <c r="AM24" s="2" t="n"/>
      <c r="AN24" s="2" t="n"/>
      <c r="AO24" s="2" t="n"/>
      <c r="AP24" s="2" t="n"/>
      <c r="AQ24" s="2" t="n"/>
      <c r="AR24" s="2" t="n"/>
      <c r="AS24" s="2" t="n"/>
      <c r="AT24" s="2" t="n"/>
      <c r="AU24" s="2" t="n"/>
      <c r="AV24" s="2" t="n"/>
      <c r="AW24" s="2" t="n"/>
      <c r="AX24" s="2" t="n"/>
      <c r="AY24" s="2" t="n"/>
      <c r="AZ24" s="2" t="n"/>
      <c r="BA24" s="2" t="n"/>
      <c r="BB24" s="2" t="n"/>
      <c r="BC24" s="2" t="n"/>
      <c r="BD24" s="2" t="n"/>
      <c r="BE24" s="2" t="n"/>
      <c r="BF24" s="2" t="n"/>
      <c r="BG24" s="2" t="n"/>
      <c r="BH24" s="2" t="n"/>
      <c r="BI24" s="2" t="n"/>
      <c r="BJ24" s="2" t="n"/>
      <c r="BK24" s="2" t="n"/>
      <c r="BL24" s="2" t="n"/>
      <c r="BM24" s="2" t="n"/>
      <c r="BN24" s="2" t="n"/>
      <c r="BO24" s="2" t="n"/>
      <c r="BP24" s="2" t="n"/>
      <c r="BQ24" s="2" t="n"/>
      <c r="BR24" s="2" t="n"/>
      <c r="BS24" s="2" t="n"/>
      <c r="BT24" s="2" t="n"/>
      <c r="BU24" s="2" t="n"/>
      <c r="BV24" s="2" t="n"/>
      <c r="BW24" s="2" t="n"/>
    </row>
    <row r="25" ht="20.25" customFormat="1" customHeight="1" s="92">
      <c r="A25" s="272" t="inlineStr">
        <is>
          <t xml:space="preserve">03. CONCRETE </t>
        </is>
      </c>
      <c r="B25" s="306" t="n"/>
      <c r="C25" s="306" t="n"/>
      <c r="D25" s="306" t="n"/>
      <c r="E25" s="306" t="n"/>
      <c r="F25" s="306" t="n"/>
      <c r="G25" s="306" t="n"/>
      <c r="H25" s="306" t="n"/>
      <c r="I25" s="306" t="n"/>
      <c r="J25" s="306" t="n"/>
      <c r="K25" s="306" t="n"/>
      <c r="L25" s="306" t="n"/>
      <c r="M25" s="306" t="n"/>
      <c r="N25" s="362">
        <f>SUM(L26:L36)</f>
        <v/>
      </c>
      <c r="O25" s="89" t="n"/>
      <c r="P25" s="89" t="n"/>
      <c r="Q25" s="91" t="n"/>
      <c r="R25" s="91" t="n"/>
      <c r="S25" s="91" t="n"/>
      <c r="T25" s="91" t="n"/>
      <c r="U25" s="91" t="n"/>
      <c r="V25" s="91" t="n"/>
      <c r="W25" s="91" t="n"/>
      <c r="X25" s="91" t="n"/>
      <c r="Y25" s="91" t="n"/>
      <c r="Z25" s="91" t="n"/>
      <c r="AA25" s="91" t="n"/>
      <c r="AB25" s="91" t="n"/>
      <c r="AC25" s="91" t="n"/>
      <c r="AD25" s="91" t="n"/>
      <c r="AE25" s="91" t="n"/>
      <c r="AF25" s="91" t="n"/>
      <c r="AG25" s="91" t="n"/>
      <c r="AH25" s="91" t="n"/>
      <c r="AI25" s="91" t="n"/>
      <c r="AJ25" s="91" t="n"/>
      <c r="AK25" s="91" t="n"/>
      <c r="AL25" s="91" t="n"/>
      <c r="AM25" s="91" t="n"/>
      <c r="AN25" s="91" t="n"/>
      <c r="AO25" s="91" t="n"/>
      <c r="AP25" s="91" t="n"/>
      <c r="AQ25" s="91" t="n"/>
      <c r="AR25" s="91" t="n"/>
      <c r="AS25" s="91" t="n"/>
      <c r="AT25" s="91" t="n"/>
      <c r="AU25" s="91" t="n"/>
      <c r="AV25" s="91" t="n"/>
      <c r="AW25" s="91" t="n"/>
      <c r="AX25" s="91" t="n"/>
      <c r="AY25" s="91" t="n"/>
      <c r="AZ25" s="91" t="n"/>
      <c r="BA25" s="91" t="n"/>
      <c r="BB25" s="91" t="n"/>
      <c r="BC25" s="91" t="n"/>
      <c r="BD25" s="91" t="n"/>
      <c r="BE25" s="91" t="n"/>
      <c r="BF25" s="91" t="n"/>
      <c r="BG25" s="91" t="n"/>
      <c r="BH25" s="91" t="n"/>
      <c r="BI25" s="91" t="n"/>
      <c r="BJ25" s="91" t="n"/>
      <c r="BK25" s="91" t="n"/>
      <c r="BL25" s="91" t="n"/>
      <c r="BM25" s="91" t="n"/>
      <c r="BN25" s="91" t="n"/>
      <c r="BO25" s="91" t="n"/>
      <c r="BP25" s="91" t="n"/>
    </row>
    <row r="26" ht="15.75" customFormat="1" customHeight="1" s="90">
      <c r="A26" s="93">
        <f>IF(F26&lt;&gt;"",1+MAX($A$2:A25),"")</f>
        <v/>
      </c>
      <c r="B26" s="94" t="n"/>
      <c r="C26" s="95" t="n"/>
      <c r="D26" s="373" t="n"/>
      <c r="E26" s="97" t="n"/>
      <c r="F26" s="373" t="n"/>
      <c r="G26" s="98" t="n"/>
      <c r="H26" s="374" t="n"/>
      <c r="I26" s="375" t="n"/>
      <c r="J26" s="376" t="n"/>
      <c r="K26" s="377" t="n"/>
      <c r="L26" s="378" t="n"/>
      <c r="M26" s="379" t="n"/>
      <c r="N26" s="105" t="n"/>
      <c r="O26" s="89" t="n"/>
      <c r="P26" s="89" t="n"/>
      <c r="Q26" s="89" t="n"/>
      <c r="R26" s="89" t="n"/>
      <c r="S26" s="89" t="n"/>
      <c r="T26" s="89" t="n"/>
      <c r="U26" s="89" t="n"/>
      <c r="V26" s="89" t="n"/>
      <c r="W26" s="89" t="n"/>
      <c r="X26" s="89" t="n"/>
      <c r="Y26" s="89" t="n"/>
      <c r="Z26" s="89" t="n"/>
      <c r="AA26" s="89" t="n"/>
      <c r="AB26" s="89" t="n"/>
      <c r="AC26" s="89" t="n"/>
      <c r="AD26" s="89" t="n"/>
      <c r="AE26" s="89" t="n"/>
      <c r="AF26" s="89" t="n"/>
      <c r="AG26" s="89" t="n"/>
      <c r="AH26" s="89" t="n"/>
      <c r="AI26" s="89" t="n"/>
      <c r="AJ26" s="89" t="n"/>
      <c r="AK26" s="89" t="n"/>
      <c r="AL26" s="89" t="n"/>
      <c r="AM26" s="89" t="n"/>
      <c r="AN26" s="89" t="n"/>
      <c r="AO26" s="89" t="n"/>
      <c r="AP26" s="89" t="n"/>
      <c r="AQ26" s="89" t="n"/>
      <c r="AR26" s="89" t="n"/>
      <c r="AS26" s="89" t="n"/>
      <c r="AT26" s="89" t="n"/>
      <c r="AU26" s="89" t="n"/>
      <c r="AV26" s="89" t="n"/>
      <c r="AW26" s="89" t="n"/>
      <c r="AX26" s="89" t="n"/>
      <c r="AY26" s="89" t="n"/>
      <c r="AZ26" s="89" t="n"/>
      <c r="BA26" s="89" t="n"/>
      <c r="BB26" s="89" t="n"/>
      <c r="BC26" s="89" t="n"/>
      <c r="BD26" s="89" t="n"/>
      <c r="BE26" s="89" t="n"/>
      <c r="BF26" s="89" t="n"/>
      <c r="BG26" s="89" t="n"/>
      <c r="BH26" s="89" t="n"/>
      <c r="BI26" s="89" t="n"/>
      <c r="BJ26" s="89" t="n"/>
      <c r="BK26" s="89" t="n"/>
      <c r="BL26" s="89" t="n"/>
      <c r="BM26" s="89" t="n"/>
      <c r="BN26" s="89" t="n"/>
      <c r="BO26" s="89" t="n"/>
      <c r="BP26" s="89" t="n"/>
      <c r="BQ26" s="89" t="n"/>
      <c r="BR26" s="89" t="n"/>
      <c r="BS26" s="89" t="n"/>
      <c r="BT26" s="89" t="n"/>
      <c r="BU26" s="89" t="n"/>
      <c r="BV26" s="89" t="n"/>
      <c r="BW26" s="89" t="n"/>
    </row>
    <row r="27" ht="15.75" customFormat="1" customHeight="1" s="90">
      <c r="A27" s="93">
        <f>IF(F27&lt;&gt;"",1+MAX($A$2:A26),"")</f>
        <v/>
      </c>
      <c r="B27" s="94" t="n"/>
      <c r="C27" s="300" t="inlineStr">
        <is>
          <t>CONCRETE FOR FOUNDATION</t>
        </is>
      </c>
      <c r="D27" s="373" t="n"/>
      <c r="E27" s="97" t="n"/>
      <c r="F27" s="373" t="n"/>
      <c r="G27" s="98" t="n"/>
      <c r="H27" s="374" t="n"/>
      <c r="I27" s="375" t="n"/>
      <c r="J27" s="380" t="n"/>
      <c r="K27" s="377" t="n"/>
      <c r="L27" s="378" t="n"/>
      <c r="M27" s="379" t="n"/>
      <c r="N27" s="105" t="n"/>
      <c r="O27" s="89" t="n"/>
      <c r="P27" s="89" t="n"/>
      <c r="Q27" s="89" t="n"/>
      <c r="R27" s="89" t="n"/>
      <c r="S27" s="89" t="n"/>
      <c r="T27" s="89" t="n"/>
      <c r="U27" s="89" t="n"/>
      <c r="V27" s="89" t="n"/>
      <c r="W27" s="89" t="n"/>
      <c r="X27" s="89" t="n"/>
      <c r="Y27" s="89" t="n"/>
      <c r="Z27" s="89" t="n"/>
      <c r="AA27" s="89" t="n"/>
      <c r="AB27" s="89" t="n"/>
      <c r="AC27" s="89" t="n"/>
      <c r="AD27" s="89" t="n"/>
      <c r="AE27" s="89" t="n"/>
      <c r="AF27" s="89" t="n"/>
      <c r="AG27" s="89" t="n"/>
      <c r="AH27" s="89" t="n"/>
      <c r="AI27" s="89" t="n"/>
      <c r="AJ27" s="89" t="n"/>
      <c r="AK27" s="89" t="n"/>
      <c r="AL27" s="89" t="n"/>
      <c r="AM27" s="89" t="n"/>
      <c r="AN27" s="89" t="n"/>
      <c r="AO27" s="89" t="n"/>
      <c r="AP27" s="89" t="n"/>
      <c r="AQ27" s="89" t="n"/>
      <c r="AR27" s="89" t="n"/>
      <c r="AS27" s="89" t="n"/>
      <c r="AT27" s="89" t="n"/>
      <c r="AU27" s="89" t="n"/>
      <c r="AV27" s="89" t="n"/>
      <c r="AW27" s="89" t="n"/>
      <c r="AX27" s="89" t="n"/>
      <c r="AY27" s="89" t="n"/>
      <c r="AZ27" s="89" t="n"/>
      <c r="BA27" s="89" t="n"/>
      <c r="BB27" s="89" t="n"/>
      <c r="BC27" s="89" t="n"/>
      <c r="BD27" s="89" t="n"/>
      <c r="BE27" s="89" t="n"/>
      <c r="BF27" s="89" t="n"/>
      <c r="BG27" s="89" t="n"/>
      <c r="BH27" s="89" t="n"/>
      <c r="BI27" s="89" t="n"/>
      <c r="BJ27" s="89" t="n"/>
      <c r="BK27" s="89" t="n"/>
      <c r="BL27" s="89" t="n"/>
      <c r="BM27" s="89" t="n"/>
      <c r="BN27" s="89" t="n"/>
      <c r="BO27" s="89" t="n"/>
      <c r="BP27" s="89" t="n"/>
      <c r="BQ27" s="89" t="n"/>
      <c r="BR27" s="89" t="n"/>
      <c r="BS27" s="89" t="n"/>
      <c r="BT27" s="89" t="n"/>
      <c r="BU27" s="89" t="n"/>
      <c r="BV27" s="89" t="n"/>
      <c r="BW27" s="89" t="n"/>
    </row>
    <row r="28" ht="15.75" customFormat="1" customHeight="1" s="90">
      <c r="A28" s="93">
        <f>IF(F28&lt;&gt;"",1+MAX($A$2:A27),"")</f>
        <v/>
      </c>
      <c r="B28" s="94" t="n"/>
      <c r="C28" s="107" t="inlineStr">
        <is>
          <t>Continuous Foundation</t>
        </is>
      </c>
      <c r="D28" s="373" t="n"/>
      <c r="E28" s="97" t="n"/>
      <c r="F28" s="373" t="n"/>
      <c r="G28" s="98" t="n"/>
      <c r="H28" s="374" t="n"/>
      <c r="I28" s="375" t="n"/>
      <c r="J28" s="380" t="n"/>
      <c r="K28" s="377" t="n"/>
      <c r="L28" s="378" t="n"/>
      <c r="M28" s="379" t="n"/>
      <c r="N28" s="105" t="n"/>
      <c r="O28" s="89" t="n"/>
      <c r="P28" s="89" t="n"/>
      <c r="Q28" s="89" t="n"/>
      <c r="R28" s="89" t="n"/>
      <c r="S28" s="89" t="n"/>
      <c r="T28" s="89" t="n"/>
      <c r="U28" s="89" t="n"/>
      <c r="V28" s="89" t="n"/>
      <c r="W28" s="89" t="n"/>
      <c r="X28" s="89" t="n"/>
      <c r="Y28" s="89" t="n"/>
      <c r="Z28" s="89" t="n"/>
      <c r="AA28" s="89" t="n"/>
      <c r="AB28" s="89" t="n"/>
      <c r="AC28" s="89" t="n"/>
      <c r="AD28" s="89" t="n"/>
      <c r="AE28" s="89" t="n"/>
      <c r="AF28" s="89" t="n"/>
      <c r="AG28" s="89" t="n"/>
      <c r="AH28" s="89" t="n"/>
      <c r="AI28" s="89" t="n"/>
      <c r="AJ28" s="89" t="n"/>
      <c r="AK28" s="89" t="n"/>
      <c r="AL28" s="89" t="n"/>
      <c r="AM28" s="89" t="n"/>
      <c r="AN28" s="89" t="n"/>
      <c r="AO28" s="89" t="n"/>
      <c r="AP28" s="89" t="n"/>
      <c r="AQ28" s="89" t="n"/>
      <c r="AR28" s="89" t="n"/>
      <c r="AS28" s="89" t="n"/>
      <c r="AT28" s="89" t="n"/>
      <c r="AU28" s="89" t="n"/>
      <c r="AV28" s="89" t="n"/>
      <c r="AW28" s="89" t="n"/>
      <c r="AX28" s="89" t="n"/>
      <c r="AY28" s="89" t="n"/>
      <c r="AZ28" s="89" t="n"/>
      <c r="BA28" s="89" t="n"/>
      <c r="BB28" s="89" t="n"/>
      <c r="BC28" s="89" t="n"/>
      <c r="BD28" s="89" t="n"/>
      <c r="BE28" s="89" t="n"/>
      <c r="BF28" s="89" t="n"/>
      <c r="BG28" s="89" t="n"/>
      <c r="BH28" s="89" t="n"/>
      <c r="BI28" s="89" t="n"/>
      <c r="BJ28" s="89" t="n"/>
      <c r="BK28" s="89" t="n"/>
      <c r="BL28" s="89" t="n"/>
      <c r="BM28" s="89" t="n"/>
      <c r="BN28" s="89" t="n"/>
      <c r="BO28" s="89" t="n"/>
      <c r="BP28" s="89" t="n"/>
      <c r="BQ28" s="89" t="n"/>
      <c r="BR28" s="89" t="n"/>
      <c r="BS28" s="89" t="n"/>
      <c r="BT28" s="89" t="n"/>
      <c r="BU28" s="89" t="n"/>
      <c r="BV28" s="89" t="n"/>
      <c r="BW28" s="89" t="n"/>
    </row>
    <row r="29" ht="31.5" customFormat="1" customHeight="1" s="90">
      <c r="A29" s="93">
        <f>IF(F29&lt;&gt;"",1+MAX($A$2:A28),"")</f>
        <v/>
      </c>
      <c r="B29" s="108" t="inlineStr">
        <is>
          <t>S-1</t>
        </is>
      </c>
      <c r="C29" s="95" t="inlineStr">
        <is>
          <t>18" Wide X 24" Deep Continuous Concrete Foundation, 
Reinforced With 2#6 At Top And Bottom (1806 LF)</t>
        </is>
      </c>
      <c r="D29" s="373">
        <f>(1806*1.5*2)/27</f>
        <v/>
      </c>
      <c r="E29" s="97" t="n">
        <v>0.05</v>
      </c>
      <c r="F29" s="373">
        <f>(1+E29)*D29</f>
        <v/>
      </c>
      <c r="G29" s="98" t="inlineStr">
        <is>
          <t>CY</t>
        </is>
      </c>
      <c r="H29" s="374" t="n">
        <v>450</v>
      </c>
      <c r="I29" s="375">
        <f>H29*F29</f>
        <v/>
      </c>
      <c r="J29" s="380" t="n">
        <v>400</v>
      </c>
      <c r="K29" s="377">
        <f>J29*F29</f>
        <v/>
      </c>
      <c r="L29" s="378">
        <f>K29+I29</f>
        <v/>
      </c>
      <c r="M29" s="379" t="n"/>
      <c r="N29" s="105" t="n"/>
      <c r="O29" s="89" t="n"/>
      <c r="P29" s="89" t="n"/>
      <c r="Q29" s="89" t="n"/>
      <c r="R29" s="89" t="n"/>
      <c r="S29" s="89" t="n"/>
      <c r="T29" s="89" t="n"/>
      <c r="U29" s="89" t="n"/>
      <c r="V29" s="89" t="n"/>
      <c r="W29" s="89" t="n"/>
      <c r="X29" s="89" t="n"/>
      <c r="Y29" s="89" t="n"/>
      <c r="Z29" s="89" t="n"/>
      <c r="AA29" s="89" t="n"/>
      <c r="AB29" s="89" t="n"/>
      <c r="AC29" s="89" t="n"/>
      <c r="AD29" s="89" t="n"/>
      <c r="AE29" s="89" t="n"/>
      <c r="AF29" s="89" t="n"/>
      <c r="AG29" s="89" t="n"/>
      <c r="AH29" s="89" t="n"/>
      <c r="AI29" s="89" t="n"/>
      <c r="AJ29" s="89" t="n"/>
      <c r="AK29" s="89" t="n"/>
      <c r="AL29" s="89" t="n"/>
      <c r="AM29" s="89" t="n"/>
      <c r="AN29" s="89" t="n"/>
      <c r="AO29" s="89" t="n"/>
      <c r="AP29" s="89" t="n"/>
      <c r="AQ29" s="89" t="n"/>
      <c r="AR29" s="89" t="n"/>
      <c r="AS29" s="89" t="n"/>
      <c r="AT29" s="89" t="n"/>
      <c r="AU29" s="89" t="n"/>
      <c r="AV29" s="89" t="n"/>
      <c r="AW29" s="89" t="n"/>
      <c r="AX29" s="89" t="n"/>
      <c r="AY29" s="89" t="n"/>
      <c r="AZ29" s="89" t="n"/>
      <c r="BA29" s="89" t="n"/>
      <c r="BB29" s="89" t="n"/>
      <c r="BC29" s="89" t="n"/>
      <c r="BD29" s="89" t="n"/>
      <c r="BE29" s="89" t="n"/>
      <c r="BF29" s="89" t="n"/>
      <c r="BG29" s="89" t="n"/>
      <c r="BH29" s="89" t="n"/>
      <c r="BI29" s="89" t="n"/>
      <c r="BJ29" s="89" t="n"/>
      <c r="BK29" s="89" t="n"/>
      <c r="BL29" s="89" t="n"/>
      <c r="BM29" s="89" t="n"/>
      <c r="BN29" s="89" t="n"/>
      <c r="BO29" s="89" t="n"/>
      <c r="BP29" s="89" t="n"/>
      <c r="BQ29" s="89" t="n"/>
      <c r="BR29" s="89" t="n"/>
      <c r="BS29" s="89" t="n"/>
      <c r="BT29" s="89" t="n"/>
      <c r="BU29" s="89" t="n"/>
      <c r="BV29" s="89" t="n"/>
      <c r="BW29" s="89" t="n"/>
    </row>
    <row r="30" ht="15.75" customFormat="1" customHeight="1" s="90">
      <c r="A30" s="93">
        <f>IF(F30&lt;&gt;"",1+MAX($A$2:A29),"")</f>
        <v/>
      </c>
      <c r="B30" s="94" t="n"/>
      <c r="C30" s="107" t="inlineStr">
        <is>
          <t>Isolated Foundation</t>
        </is>
      </c>
      <c r="D30" s="373" t="n"/>
      <c r="E30" s="97" t="n"/>
      <c r="F30" s="373" t="n"/>
      <c r="G30" s="98" t="n"/>
      <c r="H30" s="374" t="n"/>
      <c r="I30" s="375" t="n"/>
      <c r="J30" s="380" t="n"/>
      <c r="K30" s="377" t="n"/>
      <c r="L30" s="378" t="n"/>
      <c r="M30" s="379" t="n"/>
      <c r="N30" s="105" t="n"/>
      <c r="O30" s="89" t="n"/>
      <c r="P30" s="89" t="n"/>
      <c r="Q30" s="89" t="n"/>
      <c r="R30" s="89" t="n"/>
      <c r="S30" s="89" t="n"/>
      <c r="T30" s="89" t="n"/>
      <c r="U30" s="89" t="n"/>
      <c r="V30" s="89" t="n"/>
      <c r="W30" s="89" t="n"/>
      <c r="X30" s="89" t="n"/>
      <c r="Y30" s="89" t="n"/>
      <c r="Z30" s="89" t="n"/>
      <c r="AA30" s="89" t="n"/>
      <c r="AB30" s="89" t="n"/>
      <c r="AC30" s="89" t="n"/>
      <c r="AD30" s="89" t="n"/>
      <c r="AE30" s="89" t="n"/>
      <c r="AF30" s="89" t="n"/>
      <c r="AG30" s="89" t="n"/>
      <c r="AH30" s="89" t="n"/>
      <c r="AI30" s="89" t="n"/>
      <c r="AJ30" s="89" t="n"/>
      <c r="AK30" s="89" t="n"/>
      <c r="AL30" s="89" t="n"/>
      <c r="AM30" s="89" t="n"/>
      <c r="AN30" s="89" t="n"/>
      <c r="AO30" s="89" t="n"/>
      <c r="AP30" s="89" t="n"/>
      <c r="AQ30" s="89" t="n"/>
      <c r="AR30" s="89" t="n"/>
      <c r="AS30" s="89" t="n"/>
      <c r="AT30" s="89" t="n"/>
      <c r="AU30" s="89" t="n"/>
      <c r="AV30" s="89" t="n"/>
      <c r="AW30" s="89" t="n"/>
      <c r="AX30" s="89" t="n"/>
      <c r="AY30" s="89" t="n"/>
      <c r="AZ30" s="89" t="n"/>
      <c r="BA30" s="89" t="n"/>
      <c r="BB30" s="89" t="n"/>
      <c r="BC30" s="89" t="n"/>
      <c r="BD30" s="89" t="n"/>
      <c r="BE30" s="89" t="n"/>
      <c r="BF30" s="89" t="n"/>
      <c r="BG30" s="89" t="n"/>
      <c r="BH30" s="89" t="n"/>
      <c r="BI30" s="89" t="n"/>
      <c r="BJ30" s="89" t="n"/>
      <c r="BK30" s="89" t="n"/>
      <c r="BL30" s="89" t="n"/>
      <c r="BM30" s="89" t="n"/>
      <c r="BN30" s="89" t="n"/>
      <c r="BO30" s="89" t="n"/>
      <c r="BP30" s="89" t="n"/>
      <c r="BQ30" s="89" t="n"/>
      <c r="BR30" s="89" t="n"/>
      <c r="BS30" s="89" t="n"/>
      <c r="BT30" s="89" t="n"/>
      <c r="BU30" s="89" t="n"/>
      <c r="BV30" s="89" t="n"/>
      <c r="BW30" s="89" t="n"/>
    </row>
    <row r="31" ht="31.5" customFormat="1" customHeight="1" s="90">
      <c r="A31" s="93">
        <f>IF(F31&lt;&gt;"",1+MAX($A$2:A30),"")</f>
        <v/>
      </c>
      <c r="B31" s="94" t="inlineStr">
        <is>
          <t>S-1</t>
        </is>
      </c>
      <c r="C31" s="95" t="inlineStr">
        <is>
          <t>30" X 30" X 24" Concrete Pad, 
Reinforced With #5@8" O.C. Each Way At Top And Bottom (1 EA)</t>
        </is>
      </c>
      <c r="D31" s="373">
        <f>(1*2.5*2.5*2)/27</f>
        <v/>
      </c>
      <c r="E31" s="97" t="n">
        <v>0.05</v>
      </c>
      <c r="F31" s="373">
        <f>(1+E31)*D31</f>
        <v/>
      </c>
      <c r="G31" s="98" t="inlineStr">
        <is>
          <t>CY</t>
        </is>
      </c>
      <c r="H31" s="374" t="n">
        <v>450</v>
      </c>
      <c r="I31" s="375">
        <f>H31*F31</f>
        <v/>
      </c>
      <c r="J31" s="380" t="n">
        <v>400</v>
      </c>
      <c r="K31" s="377">
        <f>J31*F31</f>
        <v/>
      </c>
      <c r="L31" s="378">
        <f>K31+I31</f>
        <v/>
      </c>
      <c r="M31" s="379" t="n"/>
      <c r="N31" s="105" t="n"/>
      <c r="O31" s="89" t="n"/>
      <c r="P31" s="89" t="n"/>
      <c r="Q31" s="89" t="n"/>
      <c r="R31" s="89" t="n"/>
      <c r="S31" s="89" t="n"/>
      <c r="T31" s="89" t="n"/>
      <c r="U31" s="89" t="n"/>
      <c r="V31" s="89" t="n"/>
      <c r="W31" s="89" t="n"/>
      <c r="X31" s="89" t="n"/>
      <c r="Y31" s="89" t="n"/>
      <c r="Z31" s="89" t="n"/>
      <c r="AA31" s="89" t="n"/>
      <c r="AB31" s="89" t="n"/>
      <c r="AC31" s="89" t="n"/>
      <c r="AD31" s="89" t="n"/>
      <c r="AE31" s="89" t="n"/>
      <c r="AF31" s="89" t="n"/>
      <c r="AG31" s="89" t="n"/>
      <c r="AH31" s="89" t="n"/>
      <c r="AI31" s="89" t="n"/>
      <c r="AJ31" s="89" t="n"/>
      <c r="AK31" s="89" t="n"/>
      <c r="AL31" s="89" t="n"/>
      <c r="AM31" s="89" t="n"/>
      <c r="AN31" s="89" t="n"/>
      <c r="AO31" s="89" t="n"/>
      <c r="AP31" s="89" t="n"/>
      <c r="AQ31" s="89" t="n"/>
      <c r="AR31" s="89" t="n"/>
      <c r="AS31" s="89" t="n"/>
      <c r="AT31" s="89" t="n"/>
      <c r="AU31" s="89" t="n"/>
      <c r="AV31" s="89" t="n"/>
      <c r="AW31" s="89" t="n"/>
      <c r="AX31" s="89" t="n"/>
      <c r="AY31" s="89" t="n"/>
      <c r="AZ31" s="89" t="n"/>
      <c r="BA31" s="89" t="n"/>
      <c r="BB31" s="89" t="n"/>
      <c r="BC31" s="89" t="n"/>
      <c r="BD31" s="89" t="n"/>
      <c r="BE31" s="89" t="n"/>
      <c r="BF31" s="89" t="n"/>
      <c r="BG31" s="89" t="n"/>
      <c r="BH31" s="89" t="n"/>
      <c r="BI31" s="89" t="n"/>
      <c r="BJ31" s="89" t="n"/>
      <c r="BK31" s="89" t="n"/>
      <c r="BL31" s="89" t="n"/>
      <c r="BM31" s="89" t="n"/>
      <c r="BN31" s="89" t="n"/>
      <c r="BO31" s="89" t="n"/>
      <c r="BP31" s="89" t="n"/>
      <c r="BQ31" s="89" t="n"/>
      <c r="BR31" s="89" t="n"/>
      <c r="BS31" s="89" t="n"/>
      <c r="BT31" s="89" t="n"/>
      <c r="BU31" s="89" t="n"/>
      <c r="BV31" s="89" t="n"/>
      <c r="BW31" s="89" t="n"/>
    </row>
    <row r="32" ht="31.5" customFormat="1" customHeight="1" s="90">
      <c r="A32" s="93">
        <f>IF(F32&lt;&gt;"",1+MAX($A$2:A31),"")</f>
        <v/>
      </c>
      <c r="B32" s="381" t="n"/>
      <c r="C32" s="95" t="inlineStr">
        <is>
          <t>42" X 42" X 24" Concrete Pad, 
Reinforced With #5@8" O.C. Each Way At Top And Bottom (4 EA)</t>
        </is>
      </c>
      <c r="D32" s="373">
        <f>(4*3.5*3.5*2)/27</f>
        <v/>
      </c>
      <c r="E32" s="97" t="n">
        <v>0.05</v>
      </c>
      <c r="F32" s="373">
        <f>(1+E32)*D32</f>
        <v/>
      </c>
      <c r="G32" s="98" t="inlineStr">
        <is>
          <t>CY</t>
        </is>
      </c>
      <c r="H32" s="374" t="n">
        <v>450</v>
      </c>
      <c r="I32" s="375">
        <f>H32*F32</f>
        <v/>
      </c>
      <c r="J32" s="380" t="n">
        <v>400</v>
      </c>
      <c r="K32" s="377">
        <f>J32*F32</f>
        <v/>
      </c>
      <c r="L32" s="378">
        <f>K32+I32</f>
        <v/>
      </c>
      <c r="M32" s="379" t="n"/>
      <c r="N32" s="105" t="n"/>
      <c r="O32" s="89" t="n"/>
      <c r="P32" s="89" t="n"/>
      <c r="Q32" s="89" t="n"/>
      <c r="R32" s="89" t="n"/>
      <c r="S32" s="89" t="n"/>
      <c r="T32" s="89" t="n"/>
      <c r="U32" s="89" t="n"/>
      <c r="V32" s="89" t="n"/>
      <c r="W32" s="89" t="n"/>
      <c r="X32" s="89" t="n"/>
      <c r="Y32" s="89" t="n"/>
      <c r="Z32" s="89" t="n"/>
      <c r="AA32" s="89" t="n"/>
      <c r="AB32" s="89" t="n"/>
      <c r="AC32" s="89" t="n"/>
      <c r="AD32" s="89" t="n"/>
      <c r="AE32" s="89" t="n"/>
      <c r="AF32" s="89" t="n"/>
      <c r="AG32" s="89" t="n"/>
      <c r="AH32" s="89" t="n"/>
      <c r="AI32" s="89" t="n"/>
      <c r="AJ32" s="89" t="n"/>
      <c r="AK32" s="89" t="n"/>
      <c r="AL32" s="89" t="n"/>
      <c r="AM32" s="89" t="n"/>
      <c r="AN32" s="89" t="n"/>
      <c r="AO32" s="89" t="n"/>
      <c r="AP32" s="89" t="n"/>
      <c r="AQ32" s="89" t="n"/>
      <c r="AR32" s="89" t="n"/>
      <c r="AS32" s="89" t="n"/>
      <c r="AT32" s="89" t="n"/>
      <c r="AU32" s="89" t="n"/>
      <c r="AV32" s="89" t="n"/>
      <c r="AW32" s="89" t="n"/>
      <c r="AX32" s="89" t="n"/>
      <c r="AY32" s="89" t="n"/>
      <c r="AZ32" s="89" t="n"/>
      <c r="BA32" s="89" t="n"/>
      <c r="BB32" s="89" t="n"/>
      <c r="BC32" s="89" t="n"/>
      <c r="BD32" s="89" t="n"/>
      <c r="BE32" s="89" t="n"/>
      <c r="BF32" s="89" t="n"/>
      <c r="BG32" s="89" t="n"/>
      <c r="BH32" s="89" t="n"/>
      <c r="BI32" s="89" t="n"/>
      <c r="BJ32" s="89" t="n"/>
      <c r="BK32" s="89" t="n"/>
      <c r="BL32" s="89" t="n"/>
      <c r="BM32" s="89" t="n"/>
      <c r="BN32" s="89" t="n"/>
      <c r="BO32" s="89" t="n"/>
      <c r="BP32" s="89" t="n"/>
      <c r="BQ32" s="89" t="n"/>
      <c r="BR32" s="89" t="n"/>
      <c r="BS32" s="89" t="n"/>
      <c r="BT32" s="89" t="n"/>
      <c r="BU32" s="89" t="n"/>
      <c r="BV32" s="89" t="n"/>
      <c r="BW32" s="89" t="n"/>
    </row>
    <row r="33" ht="31.5" customFormat="1" customHeight="1" s="90">
      <c r="A33" s="93">
        <f>IF(F33&lt;&gt;"",1+MAX($A$2:A32),"")</f>
        <v/>
      </c>
      <c r="B33" s="381" t="n"/>
      <c r="C33" s="95" t="inlineStr">
        <is>
          <t>48" X 48" X 24" Concrete Pad, 
Reinforced With #5@8" O.C. Each Way At Top And Bottom (5EA)</t>
        </is>
      </c>
      <c r="D33" s="373">
        <f>(5*4*4*2)/27</f>
        <v/>
      </c>
      <c r="E33" s="97" t="n">
        <v>0.05</v>
      </c>
      <c r="F33" s="373">
        <f>(1+E33)*D33</f>
        <v/>
      </c>
      <c r="G33" s="98" t="inlineStr">
        <is>
          <t>CY</t>
        </is>
      </c>
      <c r="H33" s="374" t="n">
        <v>450</v>
      </c>
      <c r="I33" s="375">
        <f>H33*F33</f>
        <v/>
      </c>
      <c r="J33" s="380" t="n">
        <v>400</v>
      </c>
      <c r="K33" s="377">
        <f>J33*F33</f>
        <v/>
      </c>
      <c r="L33" s="378">
        <f>K33+I33</f>
        <v/>
      </c>
      <c r="M33" s="379" t="n"/>
      <c r="N33" s="105" t="n"/>
      <c r="O33" s="89" t="n"/>
      <c r="P33" s="89" t="n"/>
      <c r="Q33" s="89" t="n"/>
      <c r="R33" s="89" t="n"/>
      <c r="S33" s="89" t="n"/>
      <c r="T33" s="89" t="n"/>
      <c r="U33" s="89" t="n"/>
      <c r="V33" s="89" t="n"/>
      <c r="W33" s="89" t="n"/>
      <c r="X33" s="89" t="n"/>
      <c r="Y33" s="89" t="n"/>
      <c r="Z33" s="89" t="n"/>
      <c r="AA33" s="89" t="n"/>
      <c r="AB33" s="89" t="n"/>
      <c r="AC33" s="89" t="n"/>
      <c r="AD33" s="89" t="n"/>
      <c r="AE33" s="89" t="n"/>
      <c r="AF33" s="89" t="n"/>
      <c r="AG33" s="89" t="n"/>
      <c r="AH33" s="89" t="n"/>
      <c r="AI33" s="89" t="n"/>
      <c r="AJ33" s="89" t="n"/>
      <c r="AK33" s="89" t="n"/>
      <c r="AL33" s="89" t="n"/>
      <c r="AM33" s="89" t="n"/>
      <c r="AN33" s="89" t="n"/>
      <c r="AO33" s="89" t="n"/>
      <c r="AP33" s="89" t="n"/>
      <c r="AQ33" s="89" t="n"/>
      <c r="AR33" s="89" t="n"/>
      <c r="AS33" s="89" t="n"/>
      <c r="AT33" s="89" t="n"/>
      <c r="AU33" s="89" t="n"/>
      <c r="AV33" s="89" t="n"/>
      <c r="AW33" s="89" t="n"/>
      <c r="AX33" s="89" t="n"/>
      <c r="AY33" s="89" t="n"/>
      <c r="AZ33" s="89" t="n"/>
      <c r="BA33" s="89" t="n"/>
      <c r="BB33" s="89" t="n"/>
      <c r="BC33" s="89" t="n"/>
      <c r="BD33" s="89" t="n"/>
      <c r="BE33" s="89" t="n"/>
      <c r="BF33" s="89" t="n"/>
      <c r="BG33" s="89" t="n"/>
      <c r="BH33" s="89" t="n"/>
      <c r="BI33" s="89" t="n"/>
      <c r="BJ33" s="89" t="n"/>
      <c r="BK33" s="89" t="n"/>
      <c r="BL33" s="89" t="n"/>
      <c r="BM33" s="89" t="n"/>
      <c r="BN33" s="89" t="n"/>
      <c r="BO33" s="89" t="n"/>
      <c r="BP33" s="89" t="n"/>
      <c r="BQ33" s="89" t="n"/>
      <c r="BR33" s="89" t="n"/>
      <c r="BS33" s="89" t="n"/>
      <c r="BT33" s="89" t="n"/>
      <c r="BU33" s="89" t="n"/>
      <c r="BV33" s="89" t="n"/>
      <c r="BW33" s="89" t="n"/>
    </row>
    <row r="34" ht="31.5" customFormat="1" customHeight="1" s="90">
      <c r="A34" s="93">
        <f>IF(F34&lt;&gt;"",1+MAX($A$2:A33),"")</f>
        <v/>
      </c>
      <c r="B34" s="382" t="n"/>
      <c r="C34" s="95" t="inlineStr">
        <is>
          <t>60" X 60" X 24" Concrete Pad, 
Reinforced With #5@8" O.C. Each Way At Top And Bottom (1 EA)</t>
        </is>
      </c>
      <c r="D34" s="373">
        <f>(1*5*5*2)/27</f>
        <v/>
      </c>
      <c r="E34" s="97" t="n">
        <v>0.05</v>
      </c>
      <c r="F34" s="373">
        <f>(1+E34)*D34</f>
        <v/>
      </c>
      <c r="G34" s="98" t="inlineStr">
        <is>
          <t>CY</t>
        </is>
      </c>
      <c r="H34" s="374" t="n">
        <v>450</v>
      </c>
      <c r="I34" s="375">
        <f>H34*F34</f>
        <v/>
      </c>
      <c r="J34" s="380" t="n">
        <v>400</v>
      </c>
      <c r="K34" s="377">
        <f>J34*F34</f>
        <v/>
      </c>
      <c r="L34" s="378">
        <f>K34+I34</f>
        <v/>
      </c>
      <c r="M34" s="379" t="n"/>
      <c r="N34" s="105" t="n"/>
      <c r="O34" s="89" t="n"/>
      <c r="P34" s="89" t="n"/>
      <c r="Q34" s="89" t="n"/>
      <c r="R34" s="89" t="n"/>
      <c r="S34" s="89" t="n"/>
      <c r="T34" s="89" t="n"/>
      <c r="U34" s="89" t="n"/>
      <c r="V34" s="89" t="n"/>
      <c r="W34" s="89" t="n"/>
      <c r="X34" s="89" t="n"/>
      <c r="Y34" s="89" t="n"/>
      <c r="Z34" s="89" t="n"/>
      <c r="AA34" s="89" t="n"/>
      <c r="AB34" s="89" t="n"/>
      <c r="AC34" s="89" t="n"/>
      <c r="AD34" s="89" t="n"/>
      <c r="AE34" s="89" t="n"/>
      <c r="AF34" s="89" t="n"/>
      <c r="AG34" s="89" t="n"/>
      <c r="AH34" s="89" t="n"/>
      <c r="AI34" s="89" t="n"/>
      <c r="AJ34" s="89" t="n"/>
      <c r="AK34" s="89" t="n"/>
      <c r="AL34" s="89" t="n"/>
      <c r="AM34" s="89" t="n"/>
      <c r="AN34" s="89" t="n"/>
      <c r="AO34" s="89" t="n"/>
      <c r="AP34" s="89" t="n"/>
      <c r="AQ34" s="89" t="n"/>
      <c r="AR34" s="89" t="n"/>
      <c r="AS34" s="89" t="n"/>
      <c r="AT34" s="89" t="n"/>
      <c r="AU34" s="89" t="n"/>
      <c r="AV34" s="89" t="n"/>
      <c r="AW34" s="89" t="n"/>
      <c r="AX34" s="89" t="n"/>
      <c r="AY34" s="89" t="n"/>
      <c r="AZ34" s="89" t="n"/>
      <c r="BA34" s="89" t="n"/>
      <c r="BB34" s="89" t="n"/>
      <c r="BC34" s="89" t="n"/>
      <c r="BD34" s="89" t="n"/>
      <c r="BE34" s="89" t="n"/>
      <c r="BF34" s="89" t="n"/>
      <c r="BG34" s="89" t="n"/>
      <c r="BH34" s="89" t="n"/>
      <c r="BI34" s="89" t="n"/>
      <c r="BJ34" s="89" t="n"/>
      <c r="BK34" s="89" t="n"/>
      <c r="BL34" s="89" t="n"/>
      <c r="BM34" s="89" t="n"/>
      <c r="BN34" s="89" t="n"/>
      <c r="BO34" s="89" t="n"/>
      <c r="BP34" s="89" t="n"/>
      <c r="BQ34" s="89" t="n"/>
      <c r="BR34" s="89" t="n"/>
      <c r="BS34" s="89" t="n"/>
      <c r="BT34" s="89" t="n"/>
      <c r="BU34" s="89" t="n"/>
      <c r="BV34" s="89" t="n"/>
      <c r="BW34" s="89" t="n"/>
    </row>
    <row r="35" ht="15.75" customFormat="1" customHeight="1" s="90">
      <c r="A35" s="93">
        <f>IF(F35&lt;&gt;"",1+MAX($A$2:A34),"")</f>
        <v/>
      </c>
      <c r="B35" s="94" t="n"/>
      <c r="C35" s="300" t="inlineStr">
        <is>
          <t>CONCRETE FOR SLABS</t>
        </is>
      </c>
      <c r="D35" s="373" t="n"/>
      <c r="E35" s="97" t="n"/>
      <c r="F35" s="373" t="n"/>
      <c r="G35" s="98" t="n"/>
      <c r="H35" s="374" t="n"/>
      <c r="I35" s="375" t="n"/>
      <c r="J35" s="380" t="n"/>
      <c r="K35" s="377" t="n"/>
      <c r="L35" s="378" t="n"/>
      <c r="M35" s="379" t="n"/>
      <c r="N35" s="105" t="n"/>
      <c r="O35" s="89" t="n"/>
      <c r="P35" s="89" t="n"/>
      <c r="Q35" s="89" t="n"/>
      <c r="R35" s="89" t="n"/>
      <c r="S35" s="89" t="n"/>
      <c r="T35" s="89" t="n"/>
      <c r="U35" s="89" t="n"/>
      <c r="V35" s="89" t="n"/>
      <c r="W35" s="89" t="n"/>
      <c r="X35" s="89" t="n"/>
      <c r="Y35" s="89" t="n"/>
      <c r="Z35" s="89" t="n"/>
      <c r="AA35" s="89" t="n"/>
      <c r="AB35" s="89" t="n"/>
      <c r="AC35" s="89" t="n"/>
      <c r="AD35" s="89" t="n"/>
      <c r="AE35" s="89" t="n"/>
      <c r="AF35" s="89" t="n"/>
      <c r="AG35" s="89" t="n"/>
      <c r="AH35" s="89" t="n"/>
      <c r="AI35" s="89" t="n"/>
      <c r="AJ35" s="89" t="n"/>
      <c r="AK35" s="89" t="n"/>
      <c r="AL35" s="89" t="n"/>
      <c r="AM35" s="89" t="n"/>
      <c r="AN35" s="89" t="n"/>
      <c r="AO35" s="89" t="n"/>
      <c r="AP35" s="89" t="n"/>
      <c r="AQ35" s="89" t="n"/>
      <c r="AR35" s="89" t="n"/>
      <c r="AS35" s="89" t="n"/>
      <c r="AT35" s="89" t="n"/>
      <c r="AU35" s="89" t="n"/>
      <c r="AV35" s="89" t="n"/>
      <c r="AW35" s="89" t="n"/>
      <c r="AX35" s="89" t="n"/>
      <c r="AY35" s="89" t="n"/>
      <c r="AZ35" s="89" t="n"/>
      <c r="BA35" s="89" t="n"/>
      <c r="BB35" s="89" t="n"/>
      <c r="BC35" s="89" t="n"/>
      <c r="BD35" s="89" t="n"/>
      <c r="BE35" s="89" t="n"/>
      <c r="BF35" s="89" t="n"/>
      <c r="BG35" s="89" t="n"/>
      <c r="BH35" s="89" t="n"/>
      <c r="BI35" s="89" t="n"/>
      <c r="BJ35" s="89" t="n"/>
      <c r="BK35" s="89" t="n"/>
      <c r="BL35" s="89" t="n"/>
      <c r="BM35" s="89" t="n"/>
      <c r="BN35" s="89" t="n"/>
      <c r="BO35" s="89" t="n"/>
      <c r="BP35" s="89" t="n"/>
      <c r="BQ35" s="89" t="n"/>
      <c r="BR35" s="89" t="n"/>
      <c r="BS35" s="89" t="n"/>
      <c r="BT35" s="89" t="n"/>
      <c r="BU35" s="89" t="n"/>
      <c r="BV35" s="89" t="n"/>
      <c r="BW35" s="89" t="n"/>
    </row>
    <row r="36" ht="31.5" customFormat="1" customHeight="1" s="90">
      <c r="A36" s="93">
        <f>IF(F36&lt;&gt;"",1+MAX($A$2:A35),"")</f>
        <v/>
      </c>
      <c r="B36" s="108" t="inlineStr">
        <is>
          <t>S-1</t>
        </is>
      </c>
      <c r="C36" s="95" t="inlineStr">
        <is>
          <t>5" thick Concrete Slab On Grade, 
Reinforced With #4@16" O.C. Each Way</t>
        </is>
      </c>
      <c r="D36" s="373">
        <f>(0.416*14664)/27</f>
        <v/>
      </c>
      <c r="E36" s="97" t="n">
        <v>0.05</v>
      </c>
      <c r="F36" s="373">
        <f>(1+E36)*D36</f>
        <v/>
      </c>
      <c r="G36" s="98" t="inlineStr">
        <is>
          <t>CY</t>
        </is>
      </c>
      <c r="H36" s="374" t="n">
        <v>450</v>
      </c>
      <c r="I36" s="375">
        <f>H36*F36</f>
        <v/>
      </c>
      <c r="J36" s="380" t="n">
        <v>400</v>
      </c>
      <c r="K36" s="377">
        <f>J36*F36</f>
        <v/>
      </c>
      <c r="L36" s="378">
        <f>K36+I36</f>
        <v/>
      </c>
      <c r="M36" s="379" t="n"/>
      <c r="N36" s="105" t="n"/>
      <c r="O36" s="89" t="n"/>
      <c r="P36" s="89" t="n"/>
      <c r="Q36" s="89" t="n"/>
      <c r="R36" s="89" t="n"/>
      <c r="S36" s="89" t="n"/>
      <c r="T36" s="89" t="n"/>
      <c r="U36" s="89" t="n"/>
      <c r="V36" s="89" t="n"/>
      <c r="W36" s="89" t="n"/>
      <c r="X36" s="89" t="n"/>
      <c r="Y36" s="89" t="n"/>
      <c r="Z36" s="89" t="n"/>
      <c r="AA36" s="89" t="n"/>
      <c r="AB36" s="89" t="n"/>
      <c r="AC36" s="89" t="n"/>
      <c r="AD36" s="89" t="n"/>
      <c r="AE36" s="89" t="n"/>
      <c r="AF36" s="89" t="n"/>
      <c r="AG36" s="89" t="n"/>
      <c r="AH36" s="89" t="n"/>
      <c r="AI36" s="89" t="n"/>
      <c r="AJ36" s="89" t="n"/>
      <c r="AK36" s="89" t="n"/>
      <c r="AL36" s="89" t="n"/>
      <c r="AM36" s="89" t="n"/>
      <c r="AN36" s="89" t="n"/>
      <c r="AO36" s="89" t="n"/>
      <c r="AP36" s="89" t="n"/>
      <c r="AQ36" s="89" t="n"/>
      <c r="AR36" s="89" t="n"/>
      <c r="AS36" s="89" t="n"/>
      <c r="AT36" s="89" t="n"/>
      <c r="AU36" s="89" t="n"/>
      <c r="AV36" s="89" t="n"/>
      <c r="AW36" s="89" t="n"/>
      <c r="AX36" s="89" t="n"/>
      <c r="AY36" s="89" t="n"/>
      <c r="AZ36" s="89" t="n"/>
      <c r="BA36" s="89" t="n"/>
      <c r="BB36" s="89" t="n"/>
      <c r="BC36" s="89" t="n"/>
      <c r="BD36" s="89" t="n"/>
      <c r="BE36" s="89" t="n"/>
      <c r="BF36" s="89" t="n"/>
      <c r="BG36" s="89" t="n"/>
      <c r="BH36" s="89" t="n"/>
      <c r="BI36" s="89" t="n"/>
      <c r="BJ36" s="89" t="n"/>
      <c r="BK36" s="89" t="n"/>
      <c r="BL36" s="89" t="n"/>
      <c r="BM36" s="89" t="n"/>
      <c r="BN36" s="89" t="n"/>
      <c r="BO36" s="89" t="n"/>
      <c r="BP36" s="89" t="n"/>
      <c r="BQ36" s="89" t="n"/>
      <c r="BR36" s="89" t="n"/>
      <c r="BS36" s="89" t="n"/>
      <c r="BT36" s="89" t="n"/>
      <c r="BU36" s="89" t="n"/>
      <c r="BV36" s="89" t="n"/>
      <c r="BW36" s="89" t="n"/>
    </row>
    <row r="37" ht="15.75" customFormat="1" customHeight="1" s="90">
      <c r="A37" s="93">
        <f>IF(F37&lt;&gt;"",1+MAX($A$2:A36),"")</f>
        <v/>
      </c>
      <c r="B37" s="94" t="n"/>
      <c r="C37" s="95" t="n"/>
      <c r="D37" s="373" t="n"/>
      <c r="E37" s="97" t="n"/>
      <c r="F37" s="373" t="n"/>
      <c r="G37" s="98" t="n"/>
      <c r="H37" s="374" t="n"/>
      <c r="I37" s="375" t="n"/>
      <c r="J37" s="376" t="n"/>
      <c r="K37" s="377" t="n"/>
      <c r="L37" s="378" t="n"/>
      <c r="M37" s="379" t="n"/>
      <c r="N37" s="105" t="n"/>
      <c r="O37" s="89" t="n"/>
      <c r="P37" s="89" t="n"/>
      <c r="Q37" s="89" t="n"/>
      <c r="R37" s="89" t="n"/>
      <c r="S37" s="89" t="n"/>
      <c r="T37" s="89" t="n"/>
      <c r="U37" s="89" t="n"/>
      <c r="V37" s="89" t="n"/>
      <c r="W37" s="89" t="n"/>
      <c r="X37" s="89" t="n"/>
      <c r="Y37" s="89" t="n"/>
      <c r="Z37" s="89" t="n"/>
      <c r="AA37" s="89" t="n"/>
      <c r="AB37" s="89" t="n"/>
      <c r="AC37" s="89" t="n"/>
      <c r="AD37" s="89" t="n"/>
      <c r="AE37" s="89" t="n"/>
      <c r="AF37" s="89" t="n"/>
      <c r="AG37" s="89" t="n"/>
      <c r="AH37" s="89" t="n"/>
      <c r="AI37" s="89" t="n"/>
      <c r="AJ37" s="89" t="n"/>
      <c r="AK37" s="89" t="n"/>
      <c r="AL37" s="89" t="n"/>
      <c r="AM37" s="89" t="n"/>
      <c r="AN37" s="89" t="n"/>
      <c r="AO37" s="89" t="n"/>
      <c r="AP37" s="89" t="n"/>
      <c r="AQ37" s="89" t="n"/>
      <c r="AR37" s="89" t="n"/>
      <c r="AS37" s="89" t="n"/>
      <c r="AT37" s="89" t="n"/>
      <c r="AU37" s="89" t="n"/>
      <c r="AV37" s="89" t="n"/>
      <c r="AW37" s="89" t="n"/>
      <c r="AX37" s="89" t="n"/>
      <c r="AY37" s="89" t="n"/>
      <c r="AZ37" s="89" t="n"/>
      <c r="BA37" s="89" t="n"/>
      <c r="BB37" s="89" t="n"/>
      <c r="BC37" s="89" t="n"/>
      <c r="BD37" s="89" t="n"/>
      <c r="BE37" s="89" t="n"/>
      <c r="BF37" s="89" t="n"/>
      <c r="BG37" s="89" t="n"/>
      <c r="BH37" s="89" t="n"/>
      <c r="BI37" s="89" t="n"/>
      <c r="BJ37" s="89" t="n"/>
      <c r="BK37" s="89" t="n"/>
      <c r="BL37" s="89" t="n"/>
      <c r="BM37" s="89" t="n"/>
      <c r="BN37" s="89" t="n"/>
      <c r="BO37" s="89" t="n"/>
      <c r="BP37" s="89" t="n"/>
      <c r="BQ37" s="89" t="n"/>
      <c r="BR37" s="89" t="n"/>
      <c r="BS37" s="89" t="n"/>
      <c r="BT37" s="89" t="n"/>
      <c r="BU37" s="89" t="n"/>
      <c r="BV37" s="89" t="n"/>
      <c r="BW37" s="89" t="n"/>
    </row>
    <row r="38" ht="20.25" customFormat="1" customHeight="1" s="41">
      <c r="A38" s="272" t="inlineStr">
        <is>
          <t>04. MASONRY</t>
        </is>
      </c>
      <c r="B38" s="306" t="n"/>
      <c r="C38" s="306" t="n"/>
      <c r="D38" s="306" t="n"/>
      <c r="E38" s="306" t="n"/>
      <c r="F38" s="306" t="n"/>
      <c r="G38" s="306" t="n"/>
      <c r="H38" s="306" t="n"/>
      <c r="I38" s="306" t="n"/>
      <c r="J38" s="306" t="n"/>
      <c r="K38" s="306" t="n"/>
      <c r="L38" s="306" t="n"/>
      <c r="M38" s="306" t="n"/>
      <c r="N38" s="362">
        <f>SUM(L39:L42)</f>
        <v/>
      </c>
      <c r="O38" s="2" t="n"/>
      <c r="P38" s="2" t="n"/>
    </row>
    <row r="39" ht="15.75" customFormat="1" customHeight="1" s="40">
      <c r="A39" s="54">
        <f>IF(F39&lt;&gt;"",1+MAX($A$2:A38),"")</f>
        <v/>
      </c>
      <c r="B39" s="60" t="n"/>
      <c r="C39" s="15" t="n"/>
      <c r="D39" s="370" t="n"/>
      <c r="E39" s="45" t="n"/>
      <c r="F39" s="370" t="n"/>
      <c r="G39" s="49" t="n"/>
      <c r="H39" s="364" t="n"/>
      <c r="I39" s="365" t="n"/>
      <c r="J39" s="371" t="n"/>
      <c r="K39" s="367" t="n"/>
      <c r="L39" s="368" t="n"/>
      <c r="M39" s="369" t="n"/>
      <c r="N39" s="18" t="n"/>
      <c r="O39" s="2" t="n"/>
      <c r="P39" s="2" t="n"/>
      <c r="Q39" s="2" t="n"/>
      <c r="R39" s="2" t="n"/>
      <c r="S39" s="2" t="n"/>
      <c r="T39" s="2" t="n"/>
      <c r="U39" s="2" t="n"/>
      <c r="V39" s="2" t="n"/>
      <c r="W39" s="2" t="n"/>
      <c r="X39" s="2" t="n"/>
      <c r="Y39" s="2" t="n"/>
      <c r="Z39" s="2" t="n"/>
      <c r="AA39" s="2" t="n"/>
      <c r="AB39" s="2" t="n"/>
      <c r="AC39" s="2" t="n"/>
      <c r="AD39" s="2" t="n"/>
      <c r="AE39" s="2" t="n"/>
      <c r="AF39" s="2" t="n"/>
      <c r="AG39" s="2" t="n"/>
      <c r="AH39" s="2" t="n"/>
      <c r="AI39" s="2" t="n"/>
      <c r="AJ39" s="2" t="n"/>
      <c r="AK39" s="2" t="n"/>
      <c r="AL39" s="2" t="n"/>
      <c r="AM39" s="2" t="n"/>
      <c r="AN39" s="2" t="n"/>
      <c r="AO39" s="2" t="n"/>
      <c r="AP39" s="2" t="n"/>
      <c r="AQ39" s="2" t="n"/>
      <c r="AR39" s="2" t="n"/>
      <c r="AS39" s="2" t="n"/>
      <c r="AT39" s="2" t="n"/>
      <c r="AU39" s="2" t="n"/>
      <c r="AV39" s="2" t="n"/>
      <c r="AW39" s="2" t="n"/>
      <c r="AX39" s="2" t="n"/>
      <c r="AY39" s="2" t="n"/>
      <c r="AZ39" s="2" t="n"/>
      <c r="BA39" s="2" t="n"/>
      <c r="BB39" s="2" t="n"/>
      <c r="BC39" s="2" t="n"/>
      <c r="BD39" s="2" t="n"/>
      <c r="BE39" s="2" t="n"/>
      <c r="BF39" s="2" t="n"/>
      <c r="BG39" s="2" t="n"/>
      <c r="BH39" s="2" t="n"/>
      <c r="BI39" s="2" t="n"/>
      <c r="BJ39" s="2" t="n"/>
      <c r="BK39" s="2" t="n"/>
      <c r="BL39" s="2" t="n"/>
      <c r="BM39" s="2" t="n"/>
      <c r="BN39" s="2" t="n"/>
      <c r="BO39" s="2" t="n"/>
      <c r="BP39" s="2" t="n"/>
      <c r="BQ39" s="2" t="n"/>
      <c r="BR39" s="2" t="n"/>
      <c r="BS39" s="2" t="n"/>
      <c r="BT39" s="2" t="n"/>
      <c r="BU39" s="2" t="n"/>
      <c r="BV39" s="2" t="n"/>
      <c r="BW39" s="2" t="n"/>
    </row>
    <row r="40" ht="15.75" customFormat="1" customHeight="1" s="40">
      <c r="A40" s="54">
        <f>IF(F40&lt;&gt;"",1+MAX($A$2:A39),"")</f>
        <v/>
      </c>
      <c r="B40" s="72" t="n"/>
      <c r="C40" s="300" t="inlineStr">
        <is>
          <t>CMU</t>
        </is>
      </c>
      <c r="D40" s="370" t="n"/>
      <c r="E40" s="45" t="n"/>
      <c r="F40" s="370" t="n"/>
      <c r="G40" s="49" t="n"/>
      <c r="H40" s="364" t="n"/>
      <c r="I40" s="365" t="n"/>
      <c r="J40" s="371" t="n"/>
      <c r="K40" s="367" t="n"/>
      <c r="L40" s="368" t="n"/>
      <c r="M40" s="369" t="n"/>
      <c r="N40" s="18" t="n"/>
      <c r="O40" s="2" t="n"/>
      <c r="P40" s="2" t="n"/>
      <c r="Q40" s="2" t="n"/>
      <c r="R40" s="2" t="n"/>
      <c r="S40" s="2" t="n"/>
      <c r="T40" s="2" t="n"/>
      <c r="U40" s="2" t="n"/>
      <c r="V40" s="2" t="n"/>
      <c r="W40" s="2" t="n"/>
      <c r="X40" s="2" t="n"/>
      <c r="Y40" s="2" t="n"/>
      <c r="Z40" s="2" t="n"/>
      <c r="AA40" s="2" t="n"/>
      <c r="AB40" s="2" t="n"/>
      <c r="AC40" s="2" t="n"/>
      <c r="AD40" s="2" t="n"/>
      <c r="AE40" s="2" t="n"/>
      <c r="AF40" s="2" t="n"/>
      <c r="AG40" s="2" t="n"/>
      <c r="AH40" s="2" t="n"/>
      <c r="AI40" s="2" t="n"/>
      <c r="AJ40" s="2" t="n"/>
      <c r="AK40" s="2" t="n"/>
      <c r="AL40" s="2" t="n"/>
      <c r="AM40" s="2" t="n"/>
      <c r="AN40" s="2" t="n"/>
      <c r="AO40" s="2" t="n"/>
      <c r="AP40" s="2" t="n"/>
      <c r="AQ40" s="2" t="n"/>
      <c r="AR40" s="2" t="n"/>
      <c r="AS40" s="2" t="n"/>
      <c r="AT40" s="2" t="n"/>
      <c r="AU40" s="2" t="n"/>
      <c r="AV40" s="2" t="n"/>
      <c r="AW40" s="2" t="n"/>
      <c r="AX40" s="2" t="n"/>
      <c r="AY40" s="2" t="n"/>
      <c r="AZ40" s="2" t="n"/>
      <c r="BA40" s="2" t="n"/>
      <c r="BB40" s="2" t="n"/>
      <c r="BC40" s="2" t="n"/>
      <c r="BD40" s="2" t="n"/>
      <c r="BE40" s="2" t="n"/>
      <c r="BF40" s="2" t="n"/>
      <c r="BG40" s="2" t="n"/>
      <c r="BH40" s="2" t="n"/>
      <c r="BI40" s="2" t="n"/>
      <c r="BJ40" s="2" t="n"/>
      <c r="BK40" s="2" t="n"/>
      <c r="BL40" s="2" t="n"/>
      <c r="BM40" s="2" t="n"/>
      <c r="BN40" s="2" t="n"/>
      <c r="BO40" s="2" t="n"/>
      <c r="BP40" s="2" t="n"/>
      <c r="BQ40" s="2" t="n"/>
      <c r="BR40" s="2" t="n"/>
      <c r="BS40" s="2" t="n"/>
      <c r="BT40" s="2" t="n"/>
      <c r="BU40" s="2" t="n"/>
      <c r="BV40" s="2" t="n"/>
      <c r="BW40" s="2" t="n"/>
    </row>
    <row r="41" ht="15.75" customFormat="1" customHeight="1" s="40">
      <c r="A41" s="54">
        <f>IF(F41&lt;&gt;"",1+MAX($A$2:A40),"")</f>
        <v/>
      </c>
      <c r="B41" s="73" t="n"/>
      <c r="C41" s="53" t="inlineStr">
        <is>
          <t>6'' Thick CMU Or Cast-In-Place Concrete Planter Wall (3'-6'' High)</t>
        </is>
      </c>
      <c r="D41" s="370">
        <f>3.5*454.59</f>
        <v/>
      </c>
      <c r="E41" s="45" t="n">
        <v>0.05</v>
      </c>
      <c r="F41" s="370">
        <f>(1+E41)*D41</f>
        <v/>
      </c>
      <c r="G41" s="49" t="inlineStr">
        <is>
          <t>SF</t>
        </is>
      </c>
      <c r="H41" s="364" t="n">
        <v>5.6</v>
      </c>
      <c r="I41" s="365">
        <f>H41*F41</f>
        <v/>
      </c>
      <c r="J41" s="366" t="n">
        <v>12.9</v>
      </c>
      <c r="K41" s="367">
        <f>J41*F41</f>
        <v/>
      </c>
      <c r="L41" s="368">
        <f>K41+I41</f>
        <v/>
      </c>
      <c r="M41" s="369" t="n"/>
      <c r="N41" s="18" t="n"/>
      <c r="O41" s="2" t="n"/>
      <c r="P41" s="2" t="n"/>
      <c r="Q41" s="2" t="n"/>
      <c r="R41" s="2" t="n"/>
      <c r="S41" s="2" t="n"/>
      <c r="T41" s="2" t="n"/>
      <c r="U41" s="2" t="n"/>
      <c r="V41" s="2" t="n"/>
      <c r="W41" s="2" t="n"/>
      <c r="X41" s="2" t="n"/>
      <c r="Y41" s="2" t="n"/>
      <c r="Z41" s="2" t="n"/>
      <c r="AA41" s="2" t="n"/>
      <c r="AB41" s="2" t="n"/>
      <c r="AC41" s="2" t="n"/>
      <c r="AD41" s="2" t="n"/>
      <c r="AE41" s="2" t="n"/>
      <c r="AF41" s="2" t="n"/>
      <c r="AG41" s="2" t="n"/>
      <c r="AH41" s="2" t="n"/>
      <c r="AI41" s="2" t="n"/>
      <c r="AJ41" s="2" t="n"/>
      <c r="AK41" s="2" t="n"/>
      <c r="AL41" s="2" t="n"/>
      <c r="AM41" s="2" t="n"/>
      <c r="AN41" s="2" t="n"/>
      <c r="AO41" s="2" t="n"/>
      <c r="AP41" s="2" t="n"/>
      <c r="AQ41" s="2" t="n"/>
      <c r="AR41" s="2" t="n"/>
      <c r="AS41" s="2" t="n"/>
      <c r="AT41" s="2" t="n"/>
      <c r="AU41" s="2" t="n"/>
      <c r="AV41" s="2" t="n"/>
      <c r="AW41" s="2" t="n"/>
      <c r="AX41" s="2" t="n"/>
      <c r="AY41" s="2" t="n"/>
      <c r="AZ41" s="2" t="n"/>
      <c r="BA41" s="2" t="n"/>
      <c r="BB41" s="2" t="n"/>
      <c r="BC41" s="2" t="n"/>
      <c r="BD41" s="2" t="n"/>
      <c r="BE41" s="2" t="n"/>
      <c r="BF41" s="2" t="n"/>
      <c r="BG41" s="2" t="n"/>
      <c r="BH41" s="2" t="n"/>
      <c r="BI41" s="2" t="n"/>
      <c r="BJ41" s="2" t="n"/>
      <c r="BK41" s="2" t="n"/>
      <c r="BL41" s="2" t="n"/>
      <c r="BM41" s="2" t="n"/>
      <c r="BN41" s="2" t="n"/>
      <c r="BO41" s="2" t="n"/>
      <c r="BP41" s="2" t="n"/>
      <c r="BQ41" s="2" t="n"/>
      <c r="BR41" s="2" t="n"/>
      <c r="BS41" s="2" t="n"/>
      <c r="BT41" s="2" t="n"/>
      <c r="BU41" s="2" t="n"/>
      <c r="BV41" s="2" t="n"/>
      <c r="BW41" s="2" t="n"/>
    </row>
    <row r="42" ht="15.75" customFormat="1" customHeight="1" s="40">
      <c r="A42" s="54">
        <f>IF(F42&lt;&gt;"",1+MAX($A$2:A41),"")</f>
        <v/>
      </c>
      <c r="B42" s="60" t="n"/>
      <c r="C42" s="15" t="n"/>
      <c r="D42" s="370" t="n"/>
      <c r="E42" s="45" t="n"/>
      <c r="F42" s="370" t="n"/>
      <c r="G42" s="49" t="n"/>
      <c r="H42" s="364" t="n"/>
      <c r="I42" s="365" t="n"/>
      <c r="J42" s="371" t="n"/>
      <c r="K42" s="367" t="n"/>
      <c r="L42" s="368" t="n"/>
      <c r="M42" s="369" t="n"/>
      <c r="N42" s="18" t="n"/>
      <c r="O42" s="2" t="n"/>
      <c r="P42" s="2" t="n"/>
      <c r="Q42" s="2" t="n"/>
      <c r="R42" s="2" t="n"/>
      <c r="S42" s="2" t="n"/>
      <c r="T42" s="2" t="n"/>
      <c r="U42" s="2" t="n"/>
      <c r="V42" s="2" t="n"/>
      <c r="W42" s="2" t="n"/>
      <c r="X42" s="2" t="n"/>
      <c r="Y42" s="2" t="n"/>
      <c r="Z42" s="2" t="n"/>
      <c r="AA42" s="2" t="n"/>
      <c r="AB42" s="2" t="n"/>
      <c r="AC42" s="2" t="n"/>
      <c r="AD42" s="2" t="n"/>
      <c r="AE42" s="2" t="n"/>
      <c r="AF42" s="2" t="n"/>
      <c r="AG42" s="2" t="n"/>
      <c r="AH42" s="2" t="n"/>
      <c r="AI42" s="2" t="n"/>
      <c r="AJ42" s="2" t="n"/>
      <c r="AK42" s="2" t="n"/>
      <c r="AL42" s="2" t="n"/>
      <c r="AM42" s="2" t="n"/>
      <c r="AN42" s="2" t="n"/>
      <c r="AO42" s="2" t="n"/>
      <c r="AP42" s="2" t="n"/>
      <c r="AQ42" s="2" t="n"/>
      <c r="AR42" s="2" t="n"/>
      <c r="AS42" s="2" t="n"/>
      <c r="AT42" s="2" t="n"/>
      <c r="AU42" s="2" t="n"/>
      <c r="AV42" s="2" t="n"/>
      <c r="AW42" s="2" t="n"/>
      <c r="AX42" s="2" t="n"/>
      <c r="AY42" s="2" t="n"/>
      <c r="AZ42" s="2" t="n"/>
      <c r="BA42" s="2" t="n"/>
      <c r="BB42" s="2" t="n"/>
      <c r="BC42" s="2" t="n"/>
      <c r="BD42" s="2" t="n"/>
      <c r="BE42" s="2" t="n"/>
      <c r="BF42" s="2" t="n"/>
      <c r="BG42" s="2" t="n"/>
      <c r="BH42" s="2" t="n"/>
      <c r="BI42" s="2" t="n"/>
      <c r="BJ42" s="2" t="n"/>
      <c r="BK42" s="2" t="n"/>
      <c r="BL42" s="2" t="n"/>
      <c r="BM42" s="2" t="n"/>
      <c r="BN42" s="2" t="n"/>
      <c r="BO42" s="2" t="n"/>
      <c r="BP42" s="2" t="n"/>
      <c r="BQ42" s="2" t="n"/>
      <c r="BR42" s="2" t="n"/>
      <c r="BS42" s="2" t="n"/>
      <c r="BT42" s="2" t="n"/>
      <c r="BU42" s="2" t="n"/>
      <c r="BV42" s="2" t="n"/>
      <c r="BW42" s="2" t="n"/>
    </row>
    <row r="43" ht="20.25" customFormat="1" customHeight="1" s="41">
      <c r="A43" s="272" t="inlineStr">
        <is>
          <t>05. METALS</t>
        </is>
      </c>
      <c r="B43" s="306" t="n"/>
      <c r="C43" s="306" t="n"/>
      <c r="D43" s="306" t="n"/>
      <c r="E43" s="306" t="n"/>
      <c r="F43" s="306" t="n"/>
      <c r="G43" s="306" t="n"/>
      <c r="H43" s="306" t="n"/>
      <c r="I43" s="306" t="n"/>
      <c r="J43" s="306" t="n"/>
      <c r="K43" s="306" t="n"/>
      <c r="L43" s="306" t="n"/>
      <c r="M43" s="306" t="n"/>
      <c r="N43" s="362">
        <f>SUM(L44:L64)</f>
        <v/>
      </c>
      <c r="O43" s="2" t="n"/>
      <c r="P43" s="2" t="n"/>
    </row>
    <row r="44" ht="15.75" customFormat="1" customHeight="1" s="40">
      <c r="A44" s="54">
        <f>IF(F44&lt;&gt;"",1+MAX($A$2:A43),"")</f>
        <v/>
      </c>
      <c r="B44" s="60" t="n"/>
      <c r="C44" s="15" t="n"/>
      <c r="D44" s="370" t="n"/>
      <c r="E44" s="45" t="n"/>
      <c r="F44" s="370" t="n"/>
      <c r="G44" s="49" t="n"/>
      <c r="H44" s="364" t="n"/>
      <c r="I44" s="365" t="n"/>
      <c r="J44" s="371" t="n"/>
      <c r="K44" s="367" t="n"/>
      <c r="L44" s="368" t="n"/>
      <c r="M44" s="369" t="n"/>
      <c r="N44" s="18" t="n"/>
      <c r="O44" s="2" t="n"/>
      <c r="P44" s="2" t="n"/>
      <c r="Q44" s="2" t="n"/>
      <c r="R44" s="2" t="n"/>
      <c r="S44" s="2" t="n"/>
      <c r="T44" s="2" t="n"/>
      <c r="U44" s="2" t="n"/>
      <c r="V44" s="2" t="n"/>
      <c r="W44" s="2" t="n"/>
      <c r="X44" s="2" t="n"/>
      <c r="Y44" s="2" t="n"/>
      <c r="Z44" s="2" t="n"/>
      <c r="AA44" s="2" t="n"/>
      <c r="AB44" s="2" t="n"/>
      <c r="AC44" s="2" t="n"/>
      <c r="AD44" s="2" t="n"/>
      <c r="AE44" s="2" t="n"/>
      <c r="AF44" s="2" t="n"/>
      <c r="AG44" s="2" t="n"/>
      <c r="AH44" s="2" t="n"/>
      <c r="AI44" s="2" t="n"/>
      <c r="AJ44" s="2" t="n"/>
      <c r="AK44" s="2" t="n"/>
      <c r="AL44" s="2" t="n"/>
      <c r="AM44" s="2" t="n"/>
      <c r="AN44" s="2" t="n"/>
      <c r="AO44" s="2" t="n"/>
      <c r="AP44" s="2" t="n"/>
      <c r="AQ44" s="2" t="n"/>
      <c r="AR44" s="2" t="n"/>
      <c r="AS44" s="2" t="n"/>
      <c r="AT44" s="2" t="n"/>
      <c r="AU44" s="2" t="n"/>
      <c r="AV44" s="2" t="n"/>
      <c r="AW44" s="2" t="n"/>
      <c r="AX44" s="2" t="n"/>
      <c r="AY44" s="2" t="n"/>
      <c r="AZ44" s="2" t="n"/>
      <c r="BA44" s="2" t="n"/>
      <c r="BB44" s="2" t="n"/>
      <c r="BC44" s="2" t="n"/>
      <c r="BD44" s="2" t="n"/>
      <c r="BE44" s="2" t="n"/>
      <c r="BF44" s="2" t="n"/>
      <c r="BG44" s="2" t="n"/>
      <c r="BH44" s="2" t="n"/>
      <c r="BI44" s="2" t="n"/>
      <c r="BJ44" s="2" t="n"/>
      <c r="BK44" s="2" t="n"/>
      <c r="BL44" s="2" t="n"/>
      <c r="BM44" s="2" t="n"/>
      <c r="BN44" s="2" t="n"/>
      <c r="BO44" s="2" t="n"/>
      <c r="BP44" s="2" t="n"/>
      <c r="BQ44" s="2" t="n"/>
      <c r="BR44" s="2" t="n"/>
      <c r="BS44" s="2" t="n"/>
      <c r="BT44" s="2" t="n"/>
      <c r="BU44" s="2" t="n"/>
      <c r="BV44" s="2" t="n"/>
      <c r="BW44" s="2" t="n"/>
    </row>
    <row r="45" ht="15.75" customFormat="1" customHeight="1" s="40">
      <c r="A45" s="54">
        <f>IF(F45&lt;&gt;"",1+MAX($A$2:A44),"")</f>
        <v/>
      </c>
      <c r="B45" s="244" t="inlineStr">
        <is>
          <t>A2.1/A2.4</t>
        </is>
      </c>
      <c r="C45" s="300" t="inlineStr">
        <is>
          <t>LADDER</t>
        </is>
      </c>
      <c r="D45" s="370" t="n"/>
      <c r="E45" s="45" t="n"/>
      <c r="F45" s="370" t="n"/>
      <c r="G45" s="49" t="n"/>
      <c r="H45" s="364" t="n"/>
      <c r="I45" s="365" t="n"/>
      <c r="J45" s="371" t="n"/>
      <c r="K45" s="367" t="n"/>
      <c r="L45" s="368" t="n"/>
      <c r="M45" s="369" t="n"/>
      <c r="N45" s="18" t="n"/>
      <c r="O45" s="2" t="n"/>
      <c r="P45" s="2" t="n"/>
      <c r="Q45" s="2" t="n"/>
      <c r="R45" s="2" t="n"/>
      <c r="S45" s="2" t="n"/>
      <c r="T45" s="2" t="n"/>
      <c r="U45" s="2" t="n"/>
      <c r="V45" s="2" t="n"/>
      <c r="W45" s="2" t="n"/>
      <c r="X45" s="2" t="n"/>
      <c r="Y45" s="2" t="n"/>
      <c r="Z45" s="2" t="n"/>
      <c r="AA45" s="2" t="n"/>
      <c r="AB45" s="2" t="n"/>
      <c r="AC45" s="2" t="n"/>
      <c r="AD45" s="2" t="n"/>
      <c r="AE45" s="2" t="n"/>
      <c r="AF45" s="2" t="n"/>
      <c r="AG45" s="2" t="n"/>
      <c r="AH45" s="2" t="n"/>
      <c r="AI45" s="2" t="n"/>
      <c r="AJ45" s="2" t="n"/>
      <c r="AK45" s="2" t="n"/>
      <c r="AL45" s="2" t="n"/>
      <c r="AM45" s="2" t="n"/>
      <c r="AN45" s="2" t="n"/>
      <c r="AO45" s="2" t="n"/>
      <c r="AP45" s="2" t="n"/>
      <c r="AQ45" s="2" t="n"/>
      <c r="AR45" s="2" t="n"/>
      <c r="AS45" s="2" t="n"/>
      <c r="AT45" s="2" t="n"/>
      <c r="AU45" s="2" t="n"/>
      <c r="AV45" s="2" t="n"/>
      <c r="AW45" s="2" t="n"/>
      <c r="AX45" s="2" t="n"/>
      <c r="AY45" s="2" t="n"/>
      <c r="AZ45" s="2" t="n"/>
      <c r="BA45" s="2" t="n"/>
      <c r="BB45" s="2" t="n"/>
      <c r="BC45" s="2" t="n"/>
      <c r="BD45" s="2" t="n"/>
      <c r="BE45" s="2" t="n"/>
      <c r="BF45" s="2" t="n"/>
      <c r="BG45" s="2" t="n"/>
      <c r="BH45" s="2" t="n"/>
      <c r="BI45" s="2" t="n"/>
      <c r="BJ45" s="2" t="n"/>
      <c r="BK45" s="2" t="n"/>
      <c r="BL45" s="2" t="n"/>
      <c r="BM45" s="2" t="n"/>
      <c r="BN45" s="2" t="n"/>
      <c r="BO45" s="2" t="n"/>
      <c r="BP45" s="2" t="n"/>
      <c r="BQ45" s="2" t="n"/>
      <c r="BR45" s="2" t="n"/>
      <c r="BS45" s="2" t="n"/>
      <c r="BT45" s="2" t="n"/>
      <c r="BU45" s="2" t="n"/>
      <c r="BV45" s="2" t="n"/>
      <c r="BW45" s="2" t="n"/>
    </row>
    <row r="46" ht="15.75" customFormat="1" customHeight="1" s="40">
      <c r="A46" s="54">
        <f>IF(F46&lt;&gt;"",1+MAX($A$2:A45),"")</f>
        <v/>
      </c>
      <c r="B46" s="381" t="n"/>
      <c r="C46" s="53" t="inlineStr">
        <is>
          <t>19'-8'' Long Ladder (VIF)</t>
        </is>
      </c>
      <c r="D46" s="370" t="n">
        <v>5</v>
      </c>
      <c r="E46" s="45" t="n">
        <v>0</v>
      </c>
      <c r="F46" s="370">
        <f>(1+E46)*D46</f>
        <v/>
      </c>
      <c r="G46" s="49" t="inlineStr">
        <is>
          <t>EA</t>
        </is>
      </c>
      <c r="H46" s="364" t="n">
        <v>2600</v>
      </c>
      <c r="I46" s="365">
        <f>H46*F46</f>
        <v/>
      </c>
      <c r="J46" s="366" t="n">
        <v>850</v>
      </c>
      <c r="K46" s="367">
        <f>J46*F46</f>
        <v/>
      </c>
      <c r="L46" s="368">
        <f>K46+I46</f>
        <v/>
      </c>
      <c r="M46" s="369" t="n"/>
      <c r="N46" s="18" t="n"/>
      <c r="O46" s="2" t="n"/>
      <c r="P46" s="2" t="n"/>
      <c r="Q46" s="2" t="n"/>
      <c r="R46" s="2" t="n"/>
      <c r="S46" s="2" t="n"/>
      <c r="T46" s="2" t="n"/>
      <c r="U46" s="2" t="n"/>
      <c r="V46" s="2" t="n"/>
      <c r="W46" s="2" t="n"/>
      <c r="X46" s="2" t="n"/>
      <c r="Y46" s="2" t="n"/>
      <c r="Z46" s="2" t="n"/>
      <c r="AA46" s="2" t="n"/>
      <c r="AB46" s="2" t="n"/>
      <c r="AC46" s="2" t="n"/>
      <c r="AD46" s="2" t="n"/>
      <c r="AE46" s="2" t="n"/>
      <c r="AF46" s="2" t="n"/>
      <c r="AG46" s="2" t="n"/>
      <c r="AH46" s="2" t="n"/>
      <c r="AI46" s="2" t="n"/>
      <c r="AJ46" s="2" t="n"/>
      <c r="AK46" s="2" t="n"/>
      <c r="AL46" s="2" t="n"/>
      <c r="AM46" s="2" t="n"/>
      <c r="AN46" s="2" t="n"/>
      <c r="AO46" s="2" t="n"/>
      <c r="AP46" s="2" t="n"/>
      <c r="AQ46" s="2" t="n"/>
      <c r="AR46" s="2" t="n"/>
      <c r="AS46" s="2" t="n"/>
      <c r="AT46" s="2" t="n"/>
      <c r="AU46" s="2" t="n"/>
      <c r="AV46" s="2" t="n"/>
      <c r="AW46" s="2" t="n"/>
      <c r="AX46" s="2" t="n"/>
      <c r="AY46" s="2" t="n"/>
      <c r="AZ46" s="2" t="n"/>
      <c r="BA46" s="2" t="n"/>
      <c r="BB46" s="2" t="n"/>
      <c r="BC46" s="2" t="n"/>
      <c r="BD46" s="2" t="n"/>
      <c r="BE46" s="2" t="n"/>
      <c r="BF46" s="2" t="n"/>
      <c r="BG46" s="2" t="n"/>
      <c r="BH46" s="2" t="n"/>
      <c r="BI46" s="2" t="n"/>
      <c r="BJ46" s="2" t="n"/>
      <c r="BK46" s="2" t="n"/>
      <c r="BL46" s="2" t="n"/>
      <c r="BM46" s="2" t="n"/>
      <c r="BN46" s="2" t="n"/>
      <c r="BO46" s="2" t="n"/>
      <c r="BP46" s="2" t="n"/>
      <c r="BQ46" s="2" t="n"/>
      <c r="BR46" s="2" t="n"/>
      <c r="BS46" s="2" t="n"/>
      <c r="BT46" s="2" t="n"/>
      <c r="BU46" s="2" t="n"/>
      <c r="BV46" s="2" t="n"/>
      <c r="BW46" s="2" t="n"/>
    </row>
    <row r="47" ht="15.75" customFormat="1" customHeight="1" s="40">
      <c r="A47" s="54">
        <f>IF(F47&lt;&gt;"",1+MAX($A$2:A46),"")</f>
        <v/>
      </c>
      <c r="B47" s="381" t="n"/>
      <c r="C47" s="300" t="inlineStr">
        <is>
          <t>RAILING</t>
        </is>
      </c>
      <c r="D47" s="370" t="n"/>
      <c r="E47" s="45" t="n"/>
      <c r="F47" s="370" t="n"/>
      <c r="G47" s="49" t="n"/>
      <c r="H47" s="364" t="n"/>
      <c r="I47" s="365" t="n"/>
      <c r="J47" s="371" t="n"/>
      <c r="K47" s="367" t="n"/>
      <c r="L47" s="368" t="n"/>
      <c r="M47" s="369" t="n"/>
      <c r="N47" s="18" t="n"/>
      <c r="O47" s="2" t="n"/>
      <c r="P47" s="2" t="n"/>
      <c r="Q47" s="2" t="n"/>
      <c r="R47" s="2" t="n"/>
      <c r="S47" s="2" t="n"/>
      <c r="T47" s="2" t="n"/>
      <c r="U47" s="2" t="n"/>
      <c r="V47" s="2" t="n"/>
      <c r="W47" s="2" t="n"/>
      <c r="X47" s="2" t="n"/>
      <c r="Y47" s="2" t="n"/>
      <c r="Z47" s="2" t="n"/>
      <c r="AA47" s="2" t="n"/>
      <c r="AB47" s="2" t="n"/>
      <c r="AC47" s="2" t="n"/>
      <c r="AD47" s="2" t="n"/>
      <c r="AE47" s="2" t="n"/>
      <c r="AF47" s="2" t="n"/>
      <c r="AG47" s="2" t="n"/>
      <c r="AH47" s="2" t="n"/>
      <c r="AI47" s="2" t="n"/>
      <c r="AJ47" s="2" t="n"/>
      <c r="AK47" s="2" t="n"/>
      <c r="AL47" s="2" t="n"/>
      <c r="AM47" s="2" t="n"/>
      <c r="AN47" s="2" t="n"/>
      <c r="AO47" s="2" t="n"/>
      <c r="AP47" s="2" t="n"/>
      <c r="AQ47" s="2" t="n"/>
      <c r="AR47" s="2" t="n"/>
      <c r="AS47" s="2" t="n"/>
      <c r="AT47" s="2" t="n"/>
      <c r="AU47" s="2" t="n"/>
      <c r="AV47" s="2" t="n"/>
      <c r="AW47" s="2" t="n"/>
      <c r="AX47" s="2" t="n"/>
      <c r="AY47" s="2" t="n"/>
      <c r="AZ47" s="2" t="n"/>
      <c r="BA47" s="2" t="n"/>
      <c r="BB47" s="2" t="n"/>
      <c r="BC47" s="2" t="n"/>
      <c r="BD47" s="2" t="n"/>
      <c r="BE47" s="2" t="n"/>
      <c r="BF47" s="2" t="n"/>
      <c r="BG47" s="2" t="n"/>
      <c r="BH47" s="2" t="n"/>
      <c r="BI47" s="2" t="n"/>
      <c r="BJ47" s="2" t="n"/>
      <c r="BK47" s="2" t="n"/>
      <c r="BL47" s="2" t="n"/>
      <c r="BM47" s="2" t="n"/>
      <c r="BN47" s="2" t="n"/>
      <c r="BO47" s="2" t="n"/>
      <c r="BP47" s="2" t="n"/>
      <c r="BQ47" s="2" t="n"/>
      <c r="BR47" s="2" t="n"/>
      <c r="BS47" s="2" t="n"/>
      <c r="BT47" s="2" t="n"/>
      <c r="BU47" s="2" t="n"/>
      <c r="BV47" s="2" t="n"/>
      <c r="BW47" s="2" t="n"/>
    </row>
    <row r="48" ht="15.75" customFormat="1" customHeight="1" s="40">
      <c r="A48" s="54">
        <f>IF(F48&lt;&gt;"",1+MAX($A$2:A47),"")</f>
        <v/>
      </c>
      <c r="B48" s="381" t="n"/>
      <c r="C48" s="53" t="inlineStr">
        <is>
          <t>36" High Stair Hand Rail</t>
        </is>
      </c>
      <c r="D48" s="370" t="n">
        <v>228.33</v>
      </c>
      <c r="E48" s="45" t="n">
        <v>0.05</v>
      </c>
      <c r="F48" s="370">
        <f>(1+E48)*D48</f>
        <v/>
      </c>
      <c r="G48" s="45" t="inlineStr">
        <is>
          <t>LF</t>
        </is>
      </c>
      <c r="H48" s="364" t="n">
        <v>40</v>
      </c>
      <c r="I48" s="365">
        <f>H48*F48</f>
        <v/>
      </c>
      <c r="J48" s="366" t="n">
        <v>16</v>
      </c>
      <c r="K48" s="367">
        <f>J48*F48</f>
        <v/>
      </c>
      <c r="L48" s="368">
        <f>K48+I48</f>
        <v/>
      </c>
      <c r="M48" s="369" t="n"/>
      <c r="N48" s="18" t="n"/>
      <c r="O48" s="2" t="n"/>
      <c r="P48" s="2" t="n"/>
      <c r="Q48" s="2" t="n"/>
      <c r="R48" s="2" t="n"/>
      <c r="S48" s="2" t="n"/>
      <c r="T48" s="2" t="n"/>
      <c r="U48" s="2" t="n"/>
      <c r="V48" s="2" t="n"/>
      <c r="W48" s="2" t="n"/>
      <c r="X48" s="2" t="n"/>
      <c r="Y48" s="2" t="n"/>
      <c r="Z48" s="2" t="n"/>
      <c r="AA48" s="2" t="n"/>
      <c r="AB48" s="2" t="n"/>
      <c r="AC48" s="2" t="n"/>
      <c r="AD48" s="2" t="n"/>
      <c r="AE48" s="2" t="n"/>
      <c r="AF48" s="2" t="n"/>
      <c r="AG48" s="2" t="n"/>
      <c r="AH48" s="2" t="n"/>
      <c r="AI48" s="2" t="n"/>
      <c r="AJ48" s="2" t="n"/>
      <c r="AK48" s="2" t="n"/>
      <c r="AL48" s="2" t="n"/>
      <c r="AM48" s="2" t="n"/>
      <c r="AN48" s="2" t="n"/>
      <c r="AO48" s="2" t="n"/>
      <c r="AP48" s="2" t="n"/>
      <c r="AQ48" s="2" t="n"/>
      <c r="AR48" s="2" t="n"/>
      <c r="AS48" s="2" t="n"/>
      <c r="AT48" s="2" t="n"/>
      <c r="AU48" s="2" t="n"/>
      <c r="AV48" s="2" t="n"/>
      <c r="AW48" s="2" t="n"/>
      <c r="AX48" s="2" t="n"/>
      <c r="AY48" s="2" t="n"/>
      <c r="AZ48" s="2" t="n"/>
      <c r="BA48" s="2" t="n"/>
      <c r="BB48" s="2" t="n"/>
      <c r="BC48" s="2" t="n"/>
      <c r="BD48" s="2" t="n"/>
      <c r="BE48" s="2" t="n"/>
      <c r="BF48" s="2" t="n"/>
      <c r="BG48" s="2" t="n"/>
      <c r="BH48" s="2" t="n"/>
      <c r="BI48" s="2" t="n"/>
      <c r="BJ48" s="2" t="n"/>
      <c r="BK48" s="2" t="n"/>
      <c r="BL48" s="2" t="n"/>
      <c r="BM48" s="2" t="n"/>
      <c r="BN48" s="2" t="n"/>
      <c r="BO48" s="2" t="n"/>
      <c r="BP48" s="2" t="n"/>
      <c r="BQ48" s="2" t="n"/>
      <c r="BR48" s="2" t="n"/>
      <c r="BS48" s="2" t="n"/>
      <c r="BT48" s="2" t="n"/>
      <c r="BU48" s="2" t="n"/>
      <c r="BV48" s="2" t="n"/>
      <c r="BW48" s="2" t="n"/>
    </row>
    <row r="49" ht="15.75" customFormat="1" customHeight="1" s="40">
      <c r="A49" s="54">
        <f>IF(F49&lt;&gt;"",1+MAX($A$2:A48),"")</f>
        <v/>
      </c>
      <c r="B49" s="381" t="n"/>
      <c r="C49" s="53" t="inlineStr">
        <is>
          <t>36" High Equipment Screen</t>
        </is>
      </c>
      <c r="D49" s="370" t="n">
        <v>132.78</v>
      </c>
      <c r="E49" s="45" t="n">
        <v>0.05</v>
      </c>
      <c r="F49" s="370">
        <f>(1+E49)*D49</f>
        <v/>
      </c>
      <c r="G49" s="49" t="inlineStr">
        <is>
          <t>LF</t>
        </is>
      </c>
      <c r="H49" s="364" t="n">
        <v>40</v>
      </c>
      <c r="I49" s="365">
        <f>H49*F49</f>
        <v/>
      </c>
      <c r="J49" s="366" t="n">
        <v>16</v>
      </c>
      <c r="K49" s="367">
        <f>J49*F49</f>
        <v/>
      </c>
      <c r="L49" s="368">
        <f>K49+I49</f>
        <v/>
      </c>
      <c r="M49" s="369" t="n"/>
      <c r="N49" s="18" t="n"/>
      <c r="O49" s="2" t="n"/>
      <c r="P49" s="2" t="n"/>
      <c r="Q49" s="2" t="n"/>
      <c r="R49" s="2" t="n"/>
      <c r="S49" s="2" t="n"/>
      <c r="T49" s="2" t="n"/>
      <c r="U49" s="2" t="n"/>
      <c r="V49" s="2" t="n"/>
      <c r="W49" s="2" t="n"/>
      <c r="X49" s="2" t="n"/>
      <c r="Y49" s="2" t="n"/>
      <c r="Z49" s="2" t="n"/>
      <c r="AA49" s="2" t="n"/>
      <c r="AB49" s="2" t="n"/>
      <c r="AC49" s="2" t="n"/>
      <c r="AD49" s="2" t="n"/>
      <c r="AE49" s="2" t="n"/>
      <c r="AF49" s="2" t="n"/>
      <c r="AG49" s="2" t="n"/>
      <c r="AH49" s="2" t="n"/>
      <c r="AI49" s="2" t="n"/>
      <c r="AJ49" s="2" t="n"/>
      <c r="AK49" s="2" t="n"/>
      <c r="AL49" s="2" t="n"/>
      <c r="AM49" s="2" t="n"/>
      <c r="AN49" s="2" t="n"/>
      <c r="AO49" s="2" t="n"/>
      <c r="AP49" s="2" t="n"/>
      <c r="AQ49" s="2" t="n"/>
      <c r="AR49" s="2" t="n"/>
      <c r="AS49" s="2" t="n"/>
      <c r="AT49" s="2" t="n"/>
      <c r="AU49" s="2" t="n"/>
      <c r="AV49" s="2" t="n"/>
      <c r="AW49" s="2" t="n"/>
      <c r="AX49" s="2" t="n"/>
      <c r="AY49" s="2" t="n"/>
      <c r="AZ49" s="2" t="n"/>
      <c r="BA49" s="2" t="n"/>
      <c r="BB49" s="2" t="n"/>
      <c r="BC49" s="2" t="n"/>
      <c r="BD49" s="2" t="n"/>
      <c r="BE49" s="2" t="n"/>
      <c r="BF49" s="2" t="n"/>
      <c r="BG49" s="2" t="n"/>
      <c r="BH49" s="2" t="n"/>
      <c r="BI49" s="2" t="n"/>
      <c r="BJ49" s="2" t="n"/>
      <c r="BK49" s="2" t="n"/>
      <c r="BL49" s="2" t="n"/>
      <c r="BM49" s="2" t="n"/>
      <c r="BN49" s="2" t="n"/>
      <c r="BO49" s="2" t="n"/>
      <c r="BP49" s="2" t="n"/>
      <c r="BQ49" s="2" t="n"/>
      <c r="BR49" s="2" t="n"/>
      <c r="BS49" s="2" t="n"/>
      <c r="BT49" s="2" t="n"/>
      <c r="BU49" s="2" t="n"/>
      <c r="BV49" s="2" t="n"/>
      <c r="BW49" s="2" t="n"/>
    </row>
    <row r="50" ht="15.75" customFormat="1" customHeight="1" s="40">
      <c r="A50" s="54">
        <f>IF(F50&lt;&gt;"",1+MAX($A$2:A49),"")</f>
        <v/>
      </c>
      <c r="B50" s="381" t="n"/>
      <c r="C50" s="53" t="inlineStr">
        <is>
          <t>42" High Deck/Stair Guardrail</t>
        </is>
      </c>
      <c r="D50" s="370" t="n">
        <v>349.5</v>
      </c>
      <c r="E50" s="45" t="n">
        <v>0.05</v>
      </c>
      <c r="F50" s="370">
        <f>(1+E50)*D50</f>
        <v/>
      </c>
      <c r="G50" s="49" t="inlineStr">
        <is>
          <t>LF</t>
        </is>
      </c>
      <c r="H50" s="364" t="n">
        <v>45</v>
      </c>
      <c r="I50" s="365">
        <f>H50*F50</f>
        <v/>
      </c>
      <c r="J50" s="366" t="n">
        <v>18</v>
      </c>
      <c r="K50" s="367">
        <f>J50*F50</f>
        <v/>
      </c>
      <c r="L50" s="368">
        <f>K50+I50</f>
        <v/>
      </c>
      <c r="M50" s="369" t="n"/>
      <c r="N50" s="18" t="n"/>
      <c r="O50" s="2" t="n"/>
      <c r="P50" s="2" t="n"/>
      <c r="Q50" s="2" t="n"/>
      <c r="R50" s="2" t="n"/>
      <c r="S50" s="2" t="n"/>
      <c r="T50" s="2" t="n"/>
      <c r="U50" s="2" t="n"/>
      <c r="V50" s="2" t="n"/>
      <c r="W50" s="2" t="n"/>
      <c r="X50" s="2" t="n"/>
      <c r="Y50" s="2" t="n"/>
      <c r="Z50" s="2" t="n"/>
      <c r="AA50" s="2" t="n"/>
      <c r="AB50" s="2" t="n"/>
      <c r="AC50" s="2" t="n"/>
      <c r="AD50" s="2" t="n"/>
      <c r="AE50" s="2" t="n"/>
      <c r="AF50" s="2" t="n"/>
      <c r="AG50" s="2" t="n"/>
      <c r="AH50" s="2" t="n"/>
      <c r="AI50" s="2" t="n"/>
      <c r="AJ50" s="2" t="n"/>
      <c r="AK50" s="2" t="n"/>
      <c r="AL50" s="2" t="n"/>
      <c r="AM50" s="2" t="n"/>
      <c r="AN50" s="2" t="n"/>
      <c r="AO50" s="2" t="n"/>
      <c r="AP50" s="2" t="n"/>
      <c r="AQ50" s="2" t="n"/>
      <c r="AR50" s="2" t="n"/>
      <c r="AS50" s="2" t="n"/>
      <c r="AT50" s="2" t="n"/>
      <c r="AU50" s="2" t="n"/>
      <c r="AV50" s="2" t="n"/>
      <c r="AW50" s="2" t="n"/>
      <c r="AX50" s="2" t="n"/>
      <c r="AY50" s="2" t="n"/>
      <c r="AZ50" s="2" t="n"/>
      <c r="BA50" s="2" t="n"/>
      <c r="BB50" s="2" t="n"/>
      <c r="BC50" s="2" t="n"/>
      <c r="BD50" s="2" t="n"/>
      <c r="BE50" s="2" t="n"/>
      <c r="BF50" s="2" t="n"/>
      <c r="BG50" s="2" t="n"/>
      <c r="BH50" s="2" t="n"/>
      <c r="BI50" s="2" t="n"/>
      <c r="BJ50" s="2" t="n"/>
      <c r="BK50" s="2" t="n"/>
      <c r="BL50" s="2" t="n"/>
      <c r="BM50" s="2" t="n"/>
      <c r="BN50" s="2" t="n"/>
      <c r="BO50" s="2" t="n"/>
      <c r="BP50" s="2" t="n"/>
      <c r="BQ50" s="2" t="n"/>
      <c r="BR50" s="2" t="n"/>
      <c r="BS50" s="2" t="n"/>
      <c r="BT50" s="2" t="n"/>
      <c r="BU50" s="2" t="n"/>
      <c r="BV50" s="2" t="n"/>
      <c r="BW50" s="2" t="n"/>
    </row>
    <row r="51" ht="15.75" customFormat="1" customHeight="1" s="90">
      <c r="A51" s="54">
        <f>IF(F51&lt;&gt;"",1+MAX($A$2:A50),"")</f>
        <v/>
      </c>
      <c r="B51" s="94" t="n"/>
      <c r="C51" s="300" t="inlineStr">
        <is>
          <t>STEEL COLUMNS &amp; BEAMS</t>
        </is>
      </c>
      <c r="D51" s="373" t="n"/>
      <c r="E51" s="97" t="n"/>
      <c r="F51" s="373" t="n"/>
      <c r="G51" s="98" t="n"/>
      <c r="H51" s="374" t="n"/>
      <c r="I51" s="375" t="n"/>
      <c r="J51" s="376" t="n"/>
      <c r="K51" s="377" t="n"/>
      <c r="L51" s="378" t="n"/>
      <c r="M51" s="379" t="n"/>
      <c r="N51" s="105" t="n"/>
      <c r="O51" s="89" t="n"/>
      <c r="P51" s="89" t="n"/>
      <c r="Q51" s="89" t="n"/>
      <c r="R51" s="89" t="n"/>
      <c r="S51" s="89" t="n"/>
      <c r="T51" s="89" t="n"/>
      <c r="U51" s="89" t="n"/>
      <c r="V51" s="89" t="n"/>
      <c r="W51" s="89" t="n"/>
      <c r="X51" s="89" t="n"/>
      <c r="Y51" s="89" t="n"/>
      <c r="Z51" s="89" t="n"/>
      <c r="AA51" s="89" t="n"/>
      <c r="AB51" s="89" t="n"/>
      <c r="AC51" s="89" t="n"/>
      <c r="AD51" s="89" t="n"/>
      <c r="AE51" s="89" t="n"/>
      <c r="AF51" s="89" t="n"/>
      <c r="AG51" s="89" t="n"/>
      <c r="AH51" s="89" t="n"/>
      <c r="AI51" s="89" t="n"/>
      <c r="AJ51" s="89" t="n"/>
      <c r="AK51" s="89" t="n"/>
      <c r="AL51" s="89" t="n"/>
      <c r="AM51" s="89" t="n"/>
      <c r="AN51" s="89" t="n"/>
      <c r="AO51" s="89" t="n"/>
      <c r="AP51" s="89" t="n"/>
      <c r="AQ51" s="89" t="n"/>
      <c r="AR51" s="89" t="n"/>
      <c r="AS51" s="89" t="n"/>
      <c r="AT51" s="89" t="n"/>
      <c r="AU51" s="89" t="n"/>
      <c r="AV51" s="89" t="n"/>
      <c r="AW51" s="89" t="n"/>
      <c r="AX51" s="89" t="n"/>
      <c r="AY51" s="89" t="n"/>
      <c r="AZ51" s="89" t="n"/>
      <c r="BA51" s="89" t="n"/>
      <c r="BB51" s="89" t="n"/>
      <c r="BC51" s="89" t="n"/>
      <c r="BD51" s="89" t="n"/>
      <c r="BE51" s="89" t="n"/>
      <c r="BF51" s="89" t="n"/>
      <c r="BG51" s="89" t="n"/>
      <c r="BH51" s="89" t="n"/>
      <c r="BI51" s="89" t="n"/>
      <c r="BJ51" s="89" t="n"/>
      <c r="BK51" s="89" t="n"/>
      <c r="BL51" s="89" t="n"/>
      <c r="BM51" s="89" t="n"/>
      <c r="BN51" s="89" t="n"/>
      <c r="BO51" s="89" t="n"/>
      <c r="BP51" s="89" t="n"/>
      <c r="BQ51" s="89" t="n"/>
      <c r="BR51" s="89" t="n"/>
      <c r="BS51" s="89" t="n"/>
      <c r="BT51" s="89" t="n"/>
      <c r="BU51" s="89" t="n"/>
      <c r="BV51" s="89" t="n"/>
      <c r="BW51" s="89" t="n"/>
    </row>
    <row r="52" ht="15.75" customFormat="1" customHeight="1" s="90">
      <c r="A52" s="54">
        <f>IF(F52&lt;&gt;"",1+MAX($A$2:A51),"")</f>
        <v/>
      </c>
      <c r="B52" s="108" t="inlineStr">
        <is>
          <t>S-2 To S-4</t>
        </is>
      </c>
      <c r="C52" s="95" t="inlineStr">
        <is>
          <t>Column: HSS 4 X 4 X 1/4 (14 EA)</t>
        </is>
      </c>
      <c r="D52" s="373">
        <f>170*12.21</f>
        <v/>
      </c>
      <c r="E52" s="97" t="n">
        <v>0.05</v>
      </c>
      <c r="F52" s="373">
        <f>(1+E52)*D52</f>
        <v/>
      </c>
      <c r="G52" s="98" t="inlineStr">
        <is>
          <t>LBS</t>
        </is>
      </c>
      <c r="H52" s="374" t="n">
        <v>3.88</v>
      </c>
      <c r="I52" s="375">
        <f>H52*F52</f>
        <v/>
      </c>
      <c r="J52" s="380" t="n">
        <v>1.65</v>
      </c>
      <c r="K52" s="377">
        <f>J52*F52</f>
        <v/>
      </c>
      <c r="L52" s="378">
        <f>K52+I52</f>
        <v/>
      </c>
      <c r="M52" s="379" t="n"/>
      <c r="N52" s="105" t="n"/>
      <c r="O52" s="89" t="n"/>
      <c r="P52" s="89" t="n"/>
      <c r="Q52" s="89" t="n"/>
      <c r="R52" s="89" t="n"/>
      <c r="S52" s="89" t="n"/>
      <c r="T52" s="89" t="n"/>
      <c r="U52" s="89" t="n"/>
      <c r="V52" s="89" t="n"/>
      <c r="W52" s="89" t="n"/>
      <c r="X52" s="89" t="n"/>
      <c r="Y52" s="89" t="n"/>
      <c r="Z52" s="89" t="n"/>
      <c r="AA52" s="89" t="n"/>
      <c r="AB52" s="89" t="n"/>
      <c r="AC52" s="89" t="n"/>
      <c r="AD52" s="89" t="n"/>
      <c r="AE52" s="89" t="n"/>
      <c r="AF52" s="89" t="n"/>
      <c r="AG52" s="89" t="n"/>
      <c r="AH52" s="89" t="n"/>
      <c r="AI52" s="89" t="n"/>
      <c r="AJ52" s="89" t="n"/>
      <c r="AK52" s="89" t="n"/>
      <c r="AL52" s="89" t="n"/>
      <c r="AM52" s="89" t="n"/>
      <c r="AN52" s="89" t="n"/>
      <c r="AO52" s="89" t="n"/>
      <c r="AP52" s="89" t="n"/>
      <c r="AQ52" s="89" t="n"/>
      <c r="AR52" s="89" t="n"/>
      <c r="AS52" s="89" t="n"/>
      <c r="AT52" s="89" t="n"/>
      <c r="AU52" s="89" t="n"/>
      <c r="AV52" s="89" t="n"/>
      <c r="AW52" s="89" t="n"/>
      <c r="AX52" s="89" t="n"/>
      <c r="AY52" s="89" t="n"/>
      <c r="AZ52" s="89" t="n"/>
      <c r="BA52" s="89" t="n"/>
      <c r="BB52" s="89" t="n"/>
      <c r="BC52" s="89" t="n"/>
      <c r="BD52" s="89" t="n"/>
      <c r="BE52" s="89" t="n"/>
      <c r="BF52" s="89" t="n"/>
      <c r="BG52" s="89" t="n"/>
      <c r="BH52" s="89" t="n"/>
      <c r="BI52" s="89" t="n"/>
      <c r="BJ52" s="89" t="n"/>
      <c r="BK52" s="89" t="n"/>
      <c r="BL52" s="89" t="n"/>
      <c r="BM52" s="89" t="n"/>
      <c r="BN52" s="89" t="n"/>
      <c r="BO52" s="89" t="n"/>
      <c r="BP52" s="89" t="n"/>
      <c r="BQ52" s="89" t="n"/>
      <c r="BR52" s="89" t="n"/>
      <c r="BS52" s="89" t="n"/>
      <c r="BT52" s="89" t="n"/>
      <c r="BU52" s="89" t="n"/>
      <c r="BV52" s="89" t="n"/>
      <c r="BW52" s="89" t="n"/>
    </row>
    <row r="53" ht="15.75" customFormat="1" customHeight="1" s="90">
      <c r="A53" s="54">
        <f>IF(F53&lt;&gt;"",1+MAX($A$2:A52),"")</f>
        <v/>
      </c>
      <c r="B53" s="108" t="inlineStr">
        <is>
          <t>S-2 To S-4</t>
        </is>
      </c>
      <c r="C53" s="95" t="inlineStr">
        <is>
          <t>Beam EB-1: HSS 8 X 4 X 3/16</t>
        </is>
      </c>
      <c r="D53" s="373">
        <f>111.39*14.53</f>
        <v/>
      </c>
      <c r="E53" s="97" t="n">
        <v>0.05</v>
      </c>
      <c r="F53" s="373">
        <f>(1+E53)*D53</f>
        <v/>
      </c>
      <c r="G53" s="98" t="inlineStr">
        <is>
          <t>LBS</t>
        </is>
      </c>
      <c r="H53" s="374" t="n">
        <v>3.88</v>
      </c>
      <c r="I53" s="375">
        <f>H53*F53</f>
        <v/>
      </c>
      <c r="J53" s="380" t="n">
        <v>1.65</v>
      </c>
      <c r="K53" s="377">
        <f>J53*F53</f>
        <v/>
      </c>
      <c r="L53" s="378">
        <f>K53+I53</f>
        <v/>
      </c>
      <c r="M53" s="379" t="n"/>
      <c r="N53" s="105" t="n"/>
      <c r="O53" s="89" t="n"/>
      <c r="P53" s="89" t="n"/>
      <c r="Q53" s="89" t="n"/>
      <c r="R53" s="89" t="n"/>
      <c r="S53" s="89" t="n"/>
      <c r="T53" s="89" t="n"/>
      <c r="U53" s="89" t="n"/>
      <c r="V53" s="89" t="n"/>
      <c r="W53" s="89" t="n"/>
      <c r="X53" s="89" t="n"/>
      <c r="Y53" s="89" t="n"/>
      <c r="Z53" s="89" t="n"/>
      <c r="AA53" s="89" t="n"/>
      <c r="AB53" s="89" t="n"/>
      <c r="AC53" s="89" t="n"/>
      <c r="AD53" s="89" t="n"/>
      <c r="AE53" s="89" t="n"/>
      <c r="AF53" s="89" t="n"/>
      <c r="AG53" s="89" t="n"/>
      <c r="AH53" s="89" t="n"/>
      <c r="AI53" s="89" t="n"/>
      <c r="AJ53" s="89" t="n"/>
      <c r="AK53" s="89" t="n"/>
      <c r="AL53" s="89" t="n"/>
      <c r="AM53" s="89" t="n"/>
      <c r="AN53" s="89" t="n"/>
      <c r="AO53" s="89" t="n"/>
      <c r="AP53" s="89" t="n"/>
      <c r="AQ53" s="89" t="n"/>
      <c r="AR53" s="89" t="n"/>
      <c r="AS53" s="89" t="n"/>
      <c r="AT53" s="89" t="n"/>
      <c r="AU53" s="89" t="n"/>
      <c r="AV53" s="89" t="n"/>
      <c r="AW53" s="89" t="n"/>
      <c r="AX53" s="89" t="n"/>
      <c r="AY53" s="89" t="n"/>
      <c r="AZ53" s="89" t="n"/>
      <c r="BA53" s="89" t="n"/>
      <c r="BB53" s="89" t="n"/>
      <c r="BC53" s="89" t="n"/>
      <c r="BD53" s="89" t="n"/>
      <c r="BE53" s="89" t="n"/>
      <c r="BF53" s="89" t="n"/>
      <c r="BG53" s="89" t="n"/>
      <c r="BH53" s="89" t="n"/>
      <c r="BI53" s="89" t="n"/>
      <c r="BJ53" s="89" t="n"/>
      <c r="BK53" s="89" t="n"/>
      <c r="BL53" s="89" t="n"/>
      <c r="BM53" s="89" t="n"/>
      <c r="BN53" s="89" t="n"/>
      <c r="BO53" s="89" t="n"/>
      <c r="BP53" s="89" t="n"/>
      <c r="BQ53" s="89" t="n"/>
      <c r="BR53" s="89" t="n"/>
      <c r="BS53" s="89" t="n"/>
      <c r="BT53" s="89" t="n"/>
      <c r="BU53" s="89" t="n"/>
      <c r="BV53" s="89" t="n"/>
      <c r="BW53" s="89" t="n"/>
    </row>
    <row r="54" ht="15.75" customFormat="1" customHeight="1" s="90">
      <c r="A54" s="54">
        <f>IF(F54&lt;&gt;"",1+MAX($A$2:A53),"")</f>
        <v/>
      </c>
      <c r="B54" s="229" t="n"/>
      <c r="C54" s="95" t="inlineStr">
        <is>
          <t>Floor Beam 2FB-7: W12 X 96</t>
        </is>
      </c>
      <c r="D54" s="373">
        <f>25.32*96</f>
        <v/>
      </c>
      <c r="E54" s="97" t="n">
        <v>0.05</v>
      </c>
      <c r="F54" s="373">
        <f>(1+E54)*D54</f>
        <v/>
      </c>
      <c r="G54" s="98" t="inlineStr">
        <is>
          <t>LBS</t>
        </is>
      </c>
      <c r="H54" s="374" t="n">
        <v>3.88</v>
      </c>
      <c r="I54" s="375">
        <f>H54*F54</f>
        <v/>
      </c>
      <c r="J54" s="380" t="n">
        <v>1.65</v>
      </c>
      <c r="K54" s="377">
        <f>J54*F54</f>
        <v/>
      </c>
      <c r="L54" s="378">
        <f>K54+I54</f>
        <v/>
      </c>
      <c r="M54" s="379" t="n"/>
      <c r="N54" s="105" t="n"/>
      <c r="O54" s="89" t="n"/>
      <c r="P54" s="89" t="n"/>
      <c r="Q54" s="89" t="n"/>
      <c r="R54" s="89" t="n"/>
      <c r="S54" s="89" t="n"/>
      <c r="T54" s="89" t="n"/>
      <c r="U54" s="89" t="n"/>
      <c r="V54" s="89" t="n"/>
      <c r="W54" s="89" t="n"/>
      <c r="X54" s="89" t="n"/>
      <c r="Y54" s="89" t="n"/>
      <c r="Z54" s="89" t="n"/>
      <c r="AA54" s="89" t="n"/>
      <c r="AB54" s="89" t="n"/>
      <c r="AC54" s="89" t="n"/>
      <c r="AD54" s="89" t="n"/>
      <c r="AE54" s="89" t="n"/>
      <c r="AF54" s="89" t="n"/>
      <c r="AG54" s="89" t="n"/>
      <c r="AH54" s="89" t="n"/>
      <c r="AI54" s="89" t="n"/>
      <c r="AJ54" s="89" t="n"/>
      <c r="AK54" s="89" t="n"/>
      <c r="AL54" s="89" t="n"/>
      <c r="AM54" s="89" t="n"/>
      <c r="AN54" s="89" t="n"/>
      <c r="AO54" s="89" t="n"/>
      <c r="AP54" s="89" t="n"/>
      <c r="AQ54" s="89" t="n"/>
      <c r="AR54" s="89" t="n"/>
      <c r="AS54" s="89" t="n"/>
      <c r="AT54" s="89" t="n"/>
      <c r="AU54" s="89" t="n"/>
      <c r="AV54" s="89" t="n"/>
      <c r="AW54" s="89" t="n"/>
      <c r="AX54" s="89" t="n"/>
      <c r="AY54" s="89" t="n"/>
      <c r="AZ54" s="89" t="n"/>
      <c r="BA54" s="89" t="n"/>
      <c r="BB54" s="89" t="n"/>
      <c r="BC54" s="89" t="n"/>
      <c r="BD54" s="89" t="n"/>
      <c r="BE54" s="89" t="n"/>
      <c r="BF54" s="89" t="n"/>
      <c r="BG54" s="89" t="n"/>
      <c r="BH54" s="89" t="n"/>
      <c r="BI54" s="89" t="n"/>
      <c r="BJ54" s="89" t="n"/>
      <c r="BK54" s="89" t="n"/>
      <c r="BL54" s="89" t="n"/>
      <c r="BM54" s="89" t="n"/>
      <c r="BN54" s="89" t="n"/>
      <c r="BO54" s="89" t="n"/>
      <c r="BP54" s="89" t="n"/>
      <c r="BQ54" s="89" t="n"/>
      <c r="BR54" s="89" t="n"/>
      <c r="BS54" s="89" t="n"/>
      <c r="BT54" s="89" t="n"/>
      <c r="BU54" s="89" t="n"/>
      <c r="BV54" s="89" t="n"/>
      <c r="BW54" s="89" t="n"/>
    </row>
    <row r="55" ht="15.75" customFormat="1" customHeight="1" s="90">
      <c r="A55" s="54">
        <f>IF(F55&lt;&gt;"",1+MAX($A$2:A54),"")</f>
        <v/>
      </c>
      <c r="B55" s="94" t="n"/>
      <c r="C55" s="300" t="inlineStr">
        <is>
          <t>STEEL STRAPS</t>
        </is>
      </c>
      <c r="D55" s="373" t="n"/>
      <c r="E55" s="97" t="n"/>
      <c r="F55" s="373" t="n"/>
      <c r="G55" s="98" t="n"/>
      <c r="H55" s="374" t="n"/>
      <c r="I55" s="375" t="n"/>
      <c r="J55" s="376" t="n"/>
      <c r="K55" s="377" t="n"/>
      <c r="L55" s="378" t="n"/>
      <c r="M55" s="379" t="n"/>
      <c r="N55" s="105" t="n"/>
      <c r="O55" s="89" t="n"/>
      <c r="P55" s="89" t="n"/>
      <c r="Q55" s="89" t="n"/>
      <c r="R55" s="89" t="n"/>
      <c r="S55" s="89" t="n"/>
      <c r="T55" s="89" t="n"/>
      <c r="U55" s="89" t="n"/>
      <c r="V55" s="89" t="n"/>
      <c r="W55" s="89" t="n"/>
      <c r="X55" s="89" t="n"/>
      <c r="Y55" s="89" t="n"/>
      <c r="Z55" s="89" t="n"/>
      <c r="AA55" s="89" t="n"/>
      <c r="AB55" s="89" t="n"/>
      <c r="AC55" s="89" t="n"/>
      <c r="AD55" s="89" t="n"/>
      <c r="AE55" s="89" t="n"/>
      <c r="AF55" s="89" t="n"/>
      <c r="AG55" s="89" t="n"/>
      <c r="AH55" s="89" t="n"/>
      <c r="AI55" s="89" t="n"/>
      <c r="AJ55" s="89" t="n"/>
      <c r="AK55" s="89" t="n"/>
      <c r="AL55" s="89" t="n"/>
      <c r="AM55" s="89" t="n"/>
      <c r="AN55" s="89" t="n"/>
      <c r="AO55" s="89" t="n"/>
      <c r="AP55" s="89" t="n"/>
      <c r="AQ55" s="89" t="n"/>
      <c r="AR55" s="89" t="n"/>
      <c r="AS55" s="89" t="n"/>
      <c r="AT55" s="89" t="n"/>
      <c r="AU55" s="89" t="n"/>
      <c r="AV55" s="89" t="n"/>
      <c r="AW55" s="89" t="n"/>
      <c r="AX55" s="89" t="n"/>
      <c r="AY55" s="89" t="n"/>
      <c r="AZ55" s="89" t="n"/>
      <c r="BA55" s="89" t="n"/>
      <c r="BB55" s="89" t="n"/>
      <c r="BC55" s="89" t="n"/>
      <c r="BD55" s="89" t="n"/>
      <c r="BE55" s="89" t="n"/>
      <c r="BF55" s="89" t="n"/>
      <c r="BG55" s="89" t="n"/>
      <c r="BH55" s="89" t="n"/>
      <c r="BI55" s="89" t="n"/>
      <c r="BJ55" s="89" t="n"/>
      <c r="BK55" s="89" t="n"/>
      <c r="BL55" s="89" t="n"/>
      <c r="BM55" s="89" t="n"/>
      <c r="BN55" s="89" t="n"/>
      <c r="BO55" s="89" t="n"/>
      <c r="BP55" s="89" t="n"/>
      <c r="BQ55" s="89" t="n"/>
      <c r="BR55" s="89" t="n"/>
      <c r="BS55" s="89" t="n"/>
      <c r="BT55" s="89" t="n"/>
      <c r="BU55" s="89" t="n"/>
      <c r="BV55" s="89" t="n"/>
      <c r="BW55" s="89" t="n"/>
    </row>
    <row r="56" ht="15.75" customFormat="1" customHeight="1" s="90">
      <c r="A56" s="54">
        <f>IF(F56&lt;&gt;"",1+MAX($A$2:A55),"")</f>
        <v/>
      </c>
      <c r="B56" s="94" t="inlineStr">
        <is>
          <t>S-2 To S-4</t>
        </is>
      </c>
      <c r="C56" s="95" t="inlineStr">
        <is>
          <t>Simpson MST48 Strap</t>
        </is>
      </c>
      <c r="D56" s="373" t="n">
        <v>190</v>
      </c>
      <c r="E56" s="97" t="n">
        <v>0</v>
      </c>
      <c r="F56" s="373">
        <f>(1+E56)*D56</f>
        <v/>
      </c>
      <c r="G56" s="98" t="inlineStr">
        <is>
          <t>EA</t>
        </is>
      </c>
      <c r="H56" s="374" t="n">
        <v>42</v>
      </c>
      <c r="I56" s="375">
        <f>H56*F56</f>
        <v/>
      </c>
      <c r="J56" s="380" t="n">
        <v>15</v>
      </c>
      <c r="K56" s="377">
        <f>J56*F56</f>
        <v/>
      </c>
      <c r="L56" s="378">
        <f>K56+I56</f>
        <v/>
      </c>
      <c r="M56" s="379" t="n"/>
      <c r="N56" s="105" t="n"/>
      <c r="O56" s="89" t="n"/>
      <c r="P56" s="89" t="n"/>
      <c r="Q56" s="89" t="n"/>
      <c r="R56" s="89" t="n"/>
      <c r="S56" s="89" t="n"/>
      <c r="T56" s="89" t="n"/>
      <c r="U56" s="89" t="n"/>
      <c r="V56" s="89" t="n"/>
      <c r="W56" s="89" t="n"/>
      <c r="X56" s="89" t="n"/>
      <c r="Y56" s="89" t="n"/>
      <c r="Z56" s="89" t="n"/>
      <c r="AA56" s="89" t="n"/>
      <c r="AB56" s="89" t="n"/>
      <c r="AC56" s="89" t="n"/>
      <c r="AD56" s="89" t="n"/>
      <c r="AE56" s="89" t="n"/>
      <c r="AF56" s="89" t="n"/>
      <c r="AG56" s="89" t="n"/>
      <c r="AH56" s="89" t="n"/>
      <c r="AI56" s="89" t="n"/>
      <c r="AJ56" s="89" t="n"/>
      <c r="AK56" s="89" t="n"/>
      <c r="AL56" s="89" t="n"/>
      <c r="AM56" s="89" t="n"/>
      <c r="AN56" s="89" t="n"/>
      <c r="AO56" s="89" t="n"/>
      <c r="AP56" s="89" t="n"/>
      <c r="AQ56" s="89" t="n"/>
      <c r="AR56" s="89" t="n"/>
      <c r="AS56" s="89" t="n"/>
      <c r="AT56" s="89" t="n"/>
      <c r="AU56" s="89" t="n"/>
      <c r="AV56" s="89" t="n"/>
      <c r="AW56" s="89" t="n"/>
      <c r="AX56" s="89" t="n"/>
      <c r="AY56" s="89" t="n"/>
      <c r="AZ56" s="89" t="n"/>
      <c r="BA56" s="89" t="n"/>
      <c r="BB56" s="89" t="n"/>
      <c r="BC56" s="89" t="n"/>
      <c r="BD56" s="89" t="n"/>
      <c r="BE56" s="89" t="n"/>
      <c r="BF56" s="89" t="n"/>
      <c r="BG56" s="89" t="n"/>
      <c r="BH56" s="89" t="n"/>
      <c r="BI56" s="89" t="n"/>
      <c r="BJ56" s="89" t="n"/>
      <c r="BK56" s="89" t="n"/>
      <c r="BL56" s="89" t="n"/>
      <c r="BM56" s="89" t="n"/>
      <c r="BN56" s="89" t="n"/>
      <c r="BO56" s="89" t="n"/>
      <c r="BP56" s="89" t="n"/>
      <c r="BQ56" s="89" t="n"/>
      <c r="BR56" s="89" t="n"/>
      <c r="BS56" s="89" t="n"/>
      <c r="BT56" s="89" t="n"/>
      <c r="BU56" s="89" t="n"/>
      <c r="BV56" s="89" t="n"/>
      <c r="BW56" s="89" t="n"/>
    </row>
    <row r="57" ht="15.75" customFormat="1" customHeight="1" s="90">
      <c r="A57" s="54">
        <f>IF(F57&lt;&gt;"",1+MAX($A$2:A56),"")</f>
        <v/>
      </c>
      <c r="B57" s="382" t="n"/>
      <c r="C57" s="95" t="inlineStr">
        <is>
          <t>Simpson MST60 Strap</t>
        </is>
      </c>
      <c r="D57" s="373">
        <f>21*4</f>
        <v/>
      </c>
      <c r="E57" s="97" t="n">
        <v>0</v>
      </c>
      <c r="F57" s="373">
        <f>(1+E57)*D57</f>
        <v/>
      </c>
      <c r="G57" s="98" t="inlineStr">
        <is>
          <t>EA</t>
        </is>
      </c>
      <c r="H57" s="374" t="n">
        <v>42</v>
      </c>
      <c r="I57" s="375">
        <f>H57*F57</f>
        <v/>
      </c>
      <c r="J57" s="380" t="n">
        <v>15</v>
      </c>
      <c r="K57" s="377">
        <f>J57*F57</f>
        <v/>
      </c>
      <c r="L57" s="378">
        <f>K57+I57</f>
        <v/>
      </c>
      <c r="M57" s="379" t="n"/>
      <c r="N57" s="105" t="n"/>
      <c r="O57" s="89" t="n"/>
      <c r="P57" s="89" t="n"/>
      <c r="Q57" s="89" t="n"/>
      <c r="R57" s="89" t="n"/>
      <c r="S57" s="89" t="n"/>
      <c r="T57" s="89" t="n"/>
      <c r="U57" s="89" t="n"/>
      <c r="V57" s="89" t="n"/>
      <c r="W57" s="89" t="n"/>
      <c r="X57" s="89" t="n"/>
      <c r="Y57" s="89" t="n"/>
      <c r="Z57" s="89" t="n"/>
      <c r="AA57" s="89" t="n"/>
      <c r="AB57" s="89" t="n"/>
      <c r="AC57" s="89" t="n"/>
      <c r="AD57" s="89" t="n"/>
      <c r="AE57" s="89" t="n"/>
      <c r="AF57" s="89" t="n"/>
      <c r="AG57" s="89" t="n"/>
      <c r="AH57" s="89" t="n"/>
      <c r="AI57" s="89" t="n"/>
      <c r="AJ57" s="89" t="n"/>
      <c r="AK57" s="89" t="n"/>
      <c r="AL57" s="89" t="n"/>
      <c r="AM57" s="89" t="n"/>
      <c r="AN57" s="89" t="n"/>
      <c r="AO57" s="89" t="n"/>
      <c r="AP57" s="89" t="n"/>
      <c r="AQ57" s="89" t="n"/>
      <c r="AR57" s="89" t="n"/>
      <c r="AS57" s="89" t="n"/>
      <c r="AT57" s="89" t="n"/>
      <c r="AU57" s="89" t="n"/>
      <c r="AV57" s="89" t="n"/>
      <c r="AW57" s="89" t="n"/>
      <c r="AX57" s="89" t="n"/>
      <c r="AY57" s="89" t="n"/>
      <c r="AZ57" s="89" t="n"/>
      <c r="BA57" s="89" t="n"/>
      <c r="BB57" s="89" t="n"/>
      <c r="BC57" s="89" t="n"/>
      <c r="BD57" s="89" t="n"/>
      <c r="BE57" s="89" t="n"/>
      <c r="BF57" s="89" t="n"/>
      <c r="BG57" s="89" t="n"/>
      <c r="BH57" s="89" t="n"/>
      <c r="BI57" s="89" t="n"/>
      <c r="BJ57" s="89" t="n"/>
      <c r="BK57" s="89" t="n"/>
      <c r="BL57" s="89" t="n"/>
      <c r="BM57" s="89" t="n"/>
      <c r="BN57" s="89" t="n"/>
      <c r="BO57" s="89" t="n"/>
      <c r="BP57" s="89" t="n"/>
      <c r="BQ57" s="89" t="n"/>
      <c r="BR57" s="89" t="n"/>
      <c r="BS57" s="89" t="n"/>
      <c r="BT57" s="89" t="n"/>
      <c r="BU57" s="89" t="n"/>
      <c r="BV57" s="89" t="n"/>
      <c r="BW57" s="89" t="n"/>
    </row>
    <row r="58" ht="15.75" customFormat="1" customHeight="1" s="90">
      <c r="A58" s="54">
        <f>IF(F58&lt;&gt;"",1+MAX($A$2:A57),"")</f>
        <v/>
      </c>
      <c r="B58" s="229" t="n"/>
      <c r="C58" s="95" t="inlineStr">
        <is>
          <t>Simpson MST72 Strap</t>
        </is>
      </c>
      <c r="D58" s="373">
        <f>8*4</f>
        <v/>
      </c>
      <c r="E58" s="97" t="n">
        <v>0</v>
      </c>
      <c r="F58" s="373">
        <f>(1+E58)*D58</f>
        <v/>
      </c>
      <c r="G58" s="98" t="inlineStr">
        <is>
          <t>EA</t>
        </is>
      </c>
      <c r="H58" s="374" t="n">
        <v>42</v>
      </c>
      <c r="I58" s="375">
        <f>H58*F58</f>
        <v/>
      </c>
      <c r="J58" s="380" t="n">
        <v>15</v>
      </c>
      <c r="K58" s="377">
        <f>J58*F58</f>
        <v/>
      </c>
      <c r="L58" s="378">
        <f>K58+I58</f>
        <v/>
      </c>
      <c r="M58" s="379" t="n"/>
      <c r="N58" s="105" t="n"/>
      <c r="O58" s="89" t="n"/>
      <c r="P58" s="89" t="n"/>
      <c r="Q58" s="89" t="n"/>
      <c r="R58" s="89" t="n"/>
      <c r="S58" s="89" t="n"/>
      <c r="T58" s="89" t="n"/>
      <c r="U58" s="89" t="n"/>
      <c r="V58" s="89" t="n"/>
      <c r="W58" s="89" t="n"/>
      <c r="X58" s="89" t="n"/>
      <c r="Y58" s="89" t="n"/>
      <c r="Z58" s="89" t="n"/>
      <c r="AA58" s="89" t="n"/>
      <c r="AB58" s="89" t="n"/>
      <c r="AC58" s="89" t="n"/>
      <c r="AD58" s="89" t="n"/>
      <c r="AE58" s="89" t="n"/>
      <c r="AF58" s="89" t="n"/>
      <c r="AG58" s="89" t="n"/>
      <c r="AH58" s="89" t="n"/>
      <c r="AI58" s="89" t="n"/>
      <c r="AJ58" s="89" t="n"/>
      <c r="AK58" s="89" t="n"/>
      <c r="AL58" s="89" t="n"/>
      <c r="AM58" s="89" t="n"/>
      <c r="AN58" s="89" t="n"/>
      <c r="AO58" s="89" t="n"/>
      <c r="AP58" s="89" t="n"/>
      <c r="AQ58" s="89" t="n"/>
      <c r="AR58" s="89" t="n"/>
      <c r="AS58" s="89" t="n"/>
      <c r="AT58" s="89" t="n"/>
      <c r="AU58" s="89" t="n"/>
      <c r="AV58" s="89" t="n"/>
      <c r="AW58" s="89" t="n"/>
      <c r="AX58" s="89" t="n"/>
      <c r="AY58" s="89" t="n"/>
      <c r="AZ58" s="89" t="n"/>
      <c r="BA58" s="89" t="n"/>
      <c r="BB58" s="89" t="n"/>
      <c r="BC58" s="89" t="n"/>
      <c r="BD58" s="89" t="n"/>
      <c r="BE58" s="89" t="n"/>
      <c r="BF58" s="89" t="n"/>
      <c r="BG58" s="89" t="n"/>
      <c r="BH58" s="89" t="n"/>
      <c r="BI58" s="89" t="n"/>
      <c r="BJ58" s="89" t="n"/>
      <c r="BK58" s="89" t="n"/>
      <c r="BL58" s="89" t="n"/>
      <c r="BM58" s="89" t="n"/>
      <c r="BN58" s="89" t="n"/>
      <c r="BO58" s="89" t="n"/>
      <c r="BP58" s="89" t="n"/>
      <c r="BQ58" s="89" t="n"/>
      <c r="BR58" s="89" t="n"/>
      <c r="BS58" s="89" t="n"/>
      <c r="BT58" s="89" t="n"/>
      <c r="BU58" s="89" t="n"/>
      <c r="BV58" s="89" t="n"/>
      <c r="BW58" s="89" t="n"/>
    </row>
    <row r="59" ht="15.75" customFormat="1" customHeight="1" s="90">
      <c r="A59" s="54">
        <f>IF(F59&lt;&gt;"",1+MAX($A$2:A58),"")</f>
        <v/>
      </c>
      <c r="B59" s="94" t="n"/>
      <c r="C59" s="300" t="inlineStr">
        <is>
          <t>HOLDOWNS</t>
        </is>
      </c>
      <c r="D59" s="373" t="n"/>
      <c r="E59" s="97" t="n"/>
      <c r="F59" s="373" t="n"/>
      <c r="G59" s="98" t="n"/>
      <c r="H59" s="374" t="n"/>
      <c r="I59" s="375" t="n"/>
      <c r="J59" s="376" t="n"/>
      <c r="K59" s="377" t="n"/>
      <c r="L59" s="378" t="n"/>
      <c r="M59" s="379" t="n"/>
      <c r="N59" s="105" t="n"/>
      <c r="O59" s="89" t="n"/>
      <c r="P59" s="89" t="n"/>
      <c r="Q59" s="89" t="n"/>
      <c r="R59" s="89" t="n"/>
      <c r="S59" s="89" t="n"/>
      <c r="T59" s="89" t="n"/>
      <c r="U59" s="89" t="n"/>
      <c r="V59" s="89" t="n"/>
      <c r="W59" s="89" t="n"/>
      <c r="X59" s="89" t="n"/>
      <c r="Y59" s="89" t="n"/>
      <c r="Z59" s="89" t="n"/>
      <c r="AA59" s="89" t="n"/>
      <c r="AB59" s="89" t="n"/>
      <c r="AC59" s="89" t="n"/>
      <c r="AD59" s="89" t="n"/>
      <c r="AE59" s="89" t="n"/>
      <c r="AF59" s="89" t="n"/>
      <c r="AG59" s="89" t="n"/>
      <c r="AH59" s="89" t="n"/>
      <c r="AI59" s="89" t="n"/>
      <c r="AJ59" s="89" t="n"/>
      <c r="AK59" s="89" t="n"/>
      <c r="AL59" s="89" t="n"/>
      <c r="AM59" s="89" t="n"/>
      <c r="AN59" s="89" t="n"/>
      <c r="AO59" s="89" t="n"/>
      <c r="AP59" s="89" t="n"/>
      <c r="AQ59" s="89" t="n"/>
      <c r="AR59" s="89" t="n"/>
      <c r="AS59" s="89" t="n"/>
      <c r="AT59" s="89" t="n"/>
      <c r="AU59" s="89" t="n"/>
      <c r="AV59" s="89" t="n"/>
      <c r="AW59" s="89" t="n"/>
      <c r="AX59" s="89" t="n"/>
      <c r="AY59" s="89" t="n"/>
      <c r="AZ59" s="89" t="n"/>
      <c r="BA59" s="89" t="n"/>
      <c r="BB59" s="89" t="n"/>
      <c r="BC59" s="89" t="n"/>
      <c r="BD59" s="89" t="n"/>
      <c r="BE59" s="89" t="n"/>
      <c r="BF59" s="89" t="n"/>
      <c r="BG59" s="89" t="n"/>
      <c r="BH59" s="89" t="n"/>
      <c r="BI59" s="89" t="n"/>
      <c r="BJ59" s="89" t="n"/>
      <c r="BK59" s="89" t="n"/>
      <c r="BL59" s="89" t="n"/>
      <c r="BM59" s="89" t="n"/>
      <c r="BN59" s="89" t="n"/>
      <c r="BO59" s="89" t="n"/>
      <c r="BP59" s="89" t="n"/>
      <c r="BQ59" s="89" t="n"/>
      <c r="BR59" s="89" t="n"/>
      <c r="BS59" s="89" t="n"/>
      <c r="BT59" s="89" t="n"/>
      <c r="BU59" s="89" t="n"/>
      <c r="BV59" s="89" t="n"/>
      <c r="BW59" s="89" t="n"/>
    </row>
    <row r="60" ht="15.75" customFormat="1" customHeight="1" s="90">
      <c r="A60" s="54">
        <f>IF(F60&lt;&gt;"",1+MAX($A$2:A59),"")</f>
        <v/>
      </c>
      <c r="B60" s="94" t="inlineStr">
        <is>
          <t>S-2 To S-4</t>
        </is>
      </c>
      <c r="C60" s="95" t="inlineStr">
        <is>
          <t>Simpson Holdown HDU-5</t>
        </is>
      </c>
      <c r="D60" s="373">
        <f>4*6</f>
        <v/>
      </c>
      <c r="E60" s="97" t="n">
        <v>0</v>
      </c>
      <c r="F60" s="373">
        <f>(1+E60)*D60</f>
        <v/>
      </c>
      <c r="G60" s="98" t="inlineStr">
        <is>
          <t>EA</t>
        </is>
      </c>
      <c r="H60" s="374" t="n">
        <v>75</v>
      </c>
      <c r="I60" s="375">
        <f>H60*F60</f>
        <v/>
      </c>
      <c r="J60" s="380" t="n">
        <v>20</v>
      </c>
      <c r="K60" s="377">
        <f>J60*F60</f>
        <v/>
      </c>
      <c r="L60" s="378">
        <f>K60+I60</f>
        <v/>
      </c>
      <c r="M60" s="379" t="n"/>
      <c r="N60" s="105" t="n"/>
      <c r="O60" s="89" t="n"/>
      <c r="P60" s="89" t="n"/>
      <c r="Q60" s="89" t="n"/>
      <c r="R60" s="89" t="n"/>
      <c r="S60" s="89" t="n"/>
      <c r="T60" s="89" t="n"/>
      <c r="U60" s="89" t="n"/>
      <c r="V60" s="89" t="n"/>
      <c r="W60" s="89" t="n"/>
      <c r="X60" s="89" t="n"/>
      <c r="Y60" s="89" t="n"/>
      <c r="Z60" s="89" t="n"/>
      <c r="AA60" s="89" t="n"/>
      <c r="AB60" s="89" t="n"/>
      <c r="AC60" s="89" t="n"/>
      <c r="AD60" s="89" t="n"/>
      <c r="AE60" s="89" t="n"/>
      <c r="AF60" s="89" t="n"/>
      <c r="AG60" s="89" t="n"/>
      <c r="AH60" s="89" t="n"/>
      <c r="AI60" s="89" t="n"/>
      <c r="AJ60" s="89" t="n"/>
      <c r="AK60" s="89" t="n"/>
      <c r="AL60" s="89" t="n"/>
      <c r="AM60" s="89" t="n"/>
      <c r="AN60" s="89" t="n"/>
      <c r="AO60" s="89" t="n"/>
      <c r="AP60" s="89" t="n"/>
      <c r="AQ60" s="89" t="n"/>
      <c r="AR60" s="89" t="n"/>
      <c r="AS60" s="89" t="n"/>
      <c r="AT60" s="89" t="n"/>
      <c r="AU60" s="89" t="n"/>
      <c r="AV60" s="89" t="n"/>
      <c r="AW60" s="89" t="n"/>
      <c r="AX60" s="89" t="n"/>
      <c r="AY60" s="89" t="n"/>
      <c r="AZ60" s="89" t="n"/>
      <c r="BA60" s="89" t="n"/>
      <c r="BB60" s="89" t="n"/>
      <c r="BC60" s="89" t="n"/>
      <c r="BD60" s="89" t="n"/>
      <c r="BE60" s="89" t="n"/>
      <c r="BF60" s="89" t="n"/>
      <c r="BG60" s="89" t="n"/>
      <c r="BH60" s="89" t="n"/>
      <c r="BI60" s="89" t="n"/>
      <c r="BJ60" s="89" t="n"/>
      <c r="BK60" s="89" t="n"/>
      <c r="BL60" s="89" t="n"/>
      <c r="BM60" s="89" t="n"/>
      <c r="BN60" s="89" t="n"/>
      <c r="BO60" s="89" t="n"/>
      <c r="BP60" s="89" t="n"/>
      <c r="BQ60" s="89" t="n"/>
      <c r="BR60" s="89" t="n"/>
      <c r="BS60" s="89" t="n"/>
      <c r="BT60" s="89" t="n"/>
      <c r="BU60" s="89" t="n"/>
      <c r="BV60" s="89" t="n"/>
      <c r="BW60" s="89" t="n"/>
    </row>
    <row r="61" ht="15.75" customFormat="1" customHeight="1" s="90">
      <c r="A61" s="54">
        <f>IF(F61&lt;&gt;"",1+MAX($A$2:A60),"")</f>
        <v/>
      </c>
      <c r="B61" s="382" t="n"/>
      <c r="C61" s="95" t="inlineStr">
        <is>
          <t>Simpson Holdown HDU-8</t>
        </is>
      </c>
      <c r="D61" s="373">
        <f>14*4</f>
        <v/>
      </c>
      <c r="E61" s="97" t="n">
        <v>0</v>
      </c>
      <c r="F61" s="373">
        <f>(1+E61)*D61</f>
        <v/>
      </c>
      <c r="G61" s="98" t="inlineStr">
        <is>
          <t>EA</t>
        </is>
      </c>
      <c r="H61" s="374" t="n">
        <v>75</v>
      </c>
      <c r="I61" s="375">
        <f>H61*F61</f>
        <v/>
      </c>
      <c r="J61" s="380" t="n">
        <v>20</v>
      </c>
      <c r="K61" s="377">
        <f>J61*F61</f>
        <v/>
      </c>
      <c r="L61" s="378">
        <f>K61+I61</f>
        <v/>
      </c>
      <c r="M61" s="379" t="n"/>
      <c r="N61" s="105" t="n"/>
      <c r="O61" s="89" t="n"/>
      <c r="P61" s="89" t="n"/>
      <c r="Q61" s="89" t="n"/>
      <c r="R61" s="89" t="n"/>
      <c r="S61" s="89" t="n"/>
      <c r="T61" s="89" t="n"/>
      <c r="U61" s="89" t="n"/>
      <c r="V61" s="89" t="n"/>
      <c r="W61" s="89" t="n"/>
      <c r="X61" s="89" t="n"/>
      <c r="Y61" s="89" t="n"/>
      <c r="Z61" s="89" t="n"/>
      <c r="AA61" s="89" t="n"/>
      <c r="AB61" s="89" t="n"/>
      <c r="AC61" s="89" t="n"/>
      <c r="AD61" s="89" t="n"/>
      <c r="AE61" s="89" t="n"/>
      <c r="AF61" s="89" t="n"/>
      <c r="AG61" s="89" t="n"/>
      <c r="AH61" s="89" t="n"/>
      <c r="AI61" s="89" t="n"/>
      <c r="AJ61" s="89" t="n"/>
      <c r="AK61" s="89" t="n"/>
      <c r="AL61" s="89" t="n"/>
      <c r="AM61" s="89" t="n"/>
      <c r="AN61" s="89" t="n"/>
      <c r="AO61" s="89" t="n"/>
      <c r="AP61" s="89" t="n"/>
      <c r="AQ61" s="89" t="n"/>
      <c r="AR61" s="89" t="n"/>
      <c r="AS61" s="89" t="n"/>
      <c r="AT61" s="89" t="n"/>
      <c r="AU61" s="89" t="n"/>
      <c r="AV61" s="89" t="n"/>
      <c r="AW61" s="89" t="n"/>
      <c r="AX61" s="89" t="n"/>
      <c r="AY61" s="89" t="n"/>
      <c r="AZ61" s="89" t="n"/>
      <c r="BA61" s="89" t="n"/>
      <c r="BB61" s="89" t="n"/>
      <c r="BC61" s="89" t="n"/>
      <c r="BD61" s="89" t="n"/>
      <c r="BE61" s="89" t="n"/>
      <c r="BF61" s="89" t="n"/>
      <c r="BG61" s="89" t="n"/>
      <c r="BH61" s="89" t="n"/>
      <c r="BI61" s="89" t="n"/>
      <c r="BJ61" s="89" t="n"/>
      <c r="BK61" s="89" t="n"/>
      <c r="BL61" s="89" t="n"/>
      <c r="BM61" s="89" t="n"/>
      <c r="BN61" s="89" t="n"/>
      <c r="BO61" s="89" t="n"/>
      <c r="BP61" s="89" t="n"/>
      <c r="BQ61" s="89" t="n"/>
      <c r="BR61" s="89" t="n"/>
      <c r="BS61" s="89" t="n"/>
      <c r="BT61" s="89" t="n"/>
      <c r="BU61" s="89" t="n"/>
      <c r="BV61" s="89" t="n"/>
      <c r="BW61" s="89" t="n"/>
    </row>
    <row r="62" ht="15.75" customFormat="1" customHeight="1" s="90">
      <c r="A62" s="54">
        <f>IF(F62&lt;&gt;"",1+MAX($A$2:A61),"")</f>
        <v/>
      </c>
      <c r="B62" s="229" t="n"/>
      <c r="C62" s="95" t="inlineStr">
        <is>
          <t>Simpson Holdown HDU-11</t>
        </is>
      </c>
      <c r="D62" s="373">
        <f>11*4</f>
        <v/>
      </c>
      <c r="E62" s="97" t="n">
        <v>0</v>
      </c>
      <c r="F62" s="373">
        <f>(1+E62)*D62</f>
        <v/>
      </c>
      <c r="G62" s="98" t="inlineStr">
        <is>
          <t>EA</t>
        </is>
      </c>
      <c r="H62" s="374" t="n">
        <v>75</v>
      </c>
      <c r="I62" s="375">
        <f>H62*F62</f>
        <v/>
      </c>
      <c r="J62" s="380" t="n">
        <v>20</v>
      </c>
      <c r="K62" s="377">
        <f>J62*F62</f>
        <v/>
      </c>
      <c r="L62" s="378">
        <f>K62+I62</f>
        <v/>
      </c>
      <c r="M62" s="379" t="n"/>
      <c r="N62" s="105" t="n"/>
      <c r="O62" s="89" t="n"/>
      <c r="P62" s="89" t="n"/>
      <c r="Q62" s="89" t="n"/>
      <c r="R62" s="89" t="n"/>
      <c r="S62" s="89" t="n"/>
      <c r="T62" s="89" t="n"/>
      <c r="U62" s="89" t="n"/>
      <c r="V62" s="89" t="n"/>
      <c r="W62" s="89" t="n"/>
      <c r="X62" s="89" t="n"/>
      <c r="Y62" s="89" t="n"/>
      <c r="Z62" s="89" t="n"/>
      <c r="AA62" s="89" t="n"/>
      <c r="AB62" s="89" t="n"/>
      <c r="AC62" s="89" t="n"/>
      <c r="AD62" s="89" t="n"/>
      <c r="AE62" s="89" t="n"/>
      <c r="AF62" s="89" t="n"/>
      <c r="AG62" s="89" t="n"/>
      <c r="AH62" s="89" t="n"/>
      <c r="AI62" s="89" t="n"/>
      <c r="AJ62" s="89" t="n"/>
      <c r="AK62" s="89" t="n"/>
      <c r="AL62" s="89" t="n"/>
      <c r="AM62" s="89" t="n"/>
      <c r="AN62" s="89" t="n"/>
      <c r="AO62" s="89" t="n"/>
      <c r="AP62" s="89" t="n"/>
      <c r="AQ62" s="89" t="n"/>
      <c r="AR62" s="89" t="n"/>
      <c r="AS62" s="89" t="n"/>
      <c r="AT62" s="89" t="n"/>
      <c r="AU62" s="89" t="n"/>
      <c r="AV62" s="89" t="n"/>
      <c r="AW62" s="89" t="n"/>
      <c r="AX62" s="89" t="n"/>
      <c r="AY62" s="89" t="n"/>
      <c r="AZ62" s="89" t="n"/>
      <c r="BA62" s="89" t="n"/>
      <c r="BB62" s="89" t="n"/>
      <c r="BC62" s="89" t="n"/>
      <c r="BD62" s="89" t="n"/>
      <c r="BE62" s="89" t="n"/>
      <c r="BF62" s="89" t="n"/>
      <c r="BG62" s="89" t="n"/>
      <c r="BH62" s="89" t="n"/>
      <c r="BI62" s="89" t="n"/>
      <c r="BJ62" s="89" t="n"/>
      <c r="BK62" s="89" t="n"/>
      <c r="BL62" s="89" t="n"/>
      <c r="BM62" s="89" t="n"/>
      <c r="BN62" s="89" t="n"/>
      <c r="BO62" s="89" t="n"/>
      <c r="BP62" s="89" t="n"/>
      <c r="BQ62" s="89" t="n"/>
      <c r="BR62" s="89" t="n"/>
      <c r="BS62" s="89" t="n"/>
      <c r="BT62" s="89" t="n"/>
      <c r="BU62" s="89" t="n"/>
      <c r="BV62" s="89" t="n"/>
      <c r="BW62" s="89" t="n"/>
    </row>
    <row r="63" ht="15.75" customFormat="1" customHeight="1" s="90">
      <c r="A63" s="54">
        <f>IF(F63&lt;&gt;"",1+MAX($A$2:A62),"")</f>
        <v/>
      </c>
      <c r="B63" s="229" t="n"/>
      <c r="C63" s="95" t="inlineStr">
        <is>
          <t>Simpson Holdown HDU-14</t>
        </is>
      </c>
      <c r="D63" s="373">
        <f>4</f>
        <v/>
      </c>
      <c r="E63" s="97" t="n">
        <v>0</v>
      </c>
      <c r="F63" s="373">
        <f>(1+E63)*D63</f>
        <v/>
      </c>
      <c r="G63" s="98" t="inlineStr">
        <is>
          <t>EA</t>
        </is>
      </c>
      <c r="H63" s="374" t="n">
        <v>75</v>
      </c>
      <c r="I63" s="375">
        <f>H63*F63</f>
        <v/>
      </c>
      <c r="J63" s="380" t="n">
        <v>20</v>
      </c>
      <c r="K63" s="377">
        <f>J63*F63</f>
        <v/>
      </c>
      <c r="L63" s="378">
        <f>K63+I63</f>
        <v/>
      </c>
      <c r="M63" s="379" t="n"/>
      <c r="N63" s="105" t="n"/>
      <c r="O63" s="89" t="n"/>
      <c r="P63" s="89" t="n"/>
      <c r="Q63" s="89" t="n"/>
      <c r="R63" s="89" t="n"/>
      <c r="S63" s="89" t="n"/>
      <c r="T63" s="89" t="n"/>
      <c r="U63" s="89" t="n"/>
      <c r="V63" s="89" t="n"/>
      <c r="W63" s="89" t="n"/>
      <c r="X63" s="89" t="n"/>
      <c r="Y63" s="89" t="n"/>
      <c r="Z63" s="89" t="n"/>
      <c r="AA63" s="89" t="n"/>
      <c r="AB63" s="89" t="n"/>
      <c r="AC63" s="89" t="n"/>
      <c r="AD63" s="89" t="n"/>
      <c r="AE63" s="89" t="n"/>
      <c r="AF63" s="89" t="n"/>
      <c r="AG63" s="89" t="n"/>
      <c r="AH63" s="89" t="n"/>
      <c r="AI63" s="89" t="n"/>
      <c r="AJ63" s="89" t="n"/>
      <c r="AK63" s="89" t="n"/>
      <c r="AL63" s="89" t="n"/>
      <c r="AM63" s="89" t="n"/>
      <c r="AN63" s="89" t="n"/>
      <c r="AO63" s="89" t="n"/>
      <c r="AP63" s="89" t="n"/>
      <c r="AQ63" s="89" t="n"/>
      <c r="AR63" s="89" t="n"/>
      <c r="AS63" s="89" t="n"/>
      <c r="AT63" s="89" t="n"/>
      <c r="AU63" s="89" t="n"/>
      <c r="AV63" s="89" t="n"/>
      <c r="AW63" s="89" t="n"/>
      <c r="AX63" s="89" t="n"/>
      <c r="AY63" s="89" t="n"/>
      <c r="AZ63" s="89" t="n"/>
      <c r="BA63" s="89" t="n"/>
      <c r="BB63" s="89" t="n"/>
      <c r="BC63" s="89" t="n"/>
      <c r="BD63" s="89" t="n"/>
      <c r="BE63" s="89" t="n"/>
      <c r="BF63" s="89" t="n"/>
      <c r="BG63" s="89" t="n"/>
      <c r="BH63" s="89" t="n"/>
      <c r="BI63" s="89" t="n"/>
      <c r="BJ63" s="89" t="n"/>
      <c r="BK63" s="89" t="n"/>
      <c r="BL63" s="89" t="n"/>
      <c r="BM63" s="89" t="n"/>
      <c r="BN63" s="89" t="n"/>
      <c r="BO63" s="89" t="n"/>
      <c r="BP63" s="89" t="n"/>
      <c r="BQ63" s="89" t="n"/>
      <c r="BR63" s="89" t="n"/>
      <c r="BS63" s="89" t="n"/>
      <c r="BT63" s="89" t="n"/>
      <c r="BU63" s="89" t="n"/>
      <c r="BV63" s="89" t="n"/>
      <c r="BW63" s="89" t="n"/>
    </row>
    <row r="64" ht="15.75" customFormat="1" customHeight="1" s="40">
      <c r="A64" s="54">
        <f>IF(F64&lt;&gt;"",1+MAX($A$2:A63),"")</f>
        <v/>
      </c>
      <c r="B64" s="60" t="n"/>
      <c r="C64" s="15" t="n"/>
      <c r="D64" s="370" t="n"/>
      <c r="E64" s="45" t="n"/>
      <c r="F64" s="370" t="n"/>
      <c r="G64" s="49" t="n"/>
      <c r="H64" s="364" t="n"/>
      <c r="I64" s="365" t="n"/>
      <c r="J64" s="371" t="n"/>
      <c r="K64" s="367" t="n"/>
      <c r="L64" s="368" t="n"/>
      <c r="M64" s="369" t="n"/>
      <c r="N64" s="18" t="n"/>
      <c r="O64" s="2" t="n"/>
      <c r="P64" s="2" t="n"/>
      <c r="Q64" s="2" t="n"/>
      <c r="R64" s="2" t="n"/>
      <c r="S64" s="2" t="n"/>
      <c r="T64" s="2" t="n"/>
      <c r="U64" s="2" t="n"/>
      <c r="V64" s="2" t="n"/>
      <c r="W64" s="2" t="n"/>
      <c r="X64" s="2" t="n"/>
      <c r="Y64" s="2" t="n"/>
      <c r="Z64" s="2" t="n"/>
      <c r="AA64" s="2" t="n"/>
      <c r="AB64" s="2" t="n"/>
      <c r="AC64" s="2" t="n"/>
      <c r="AD64" s="2" t="n"/>
      <c r="AE64" s="2" t="n"/>
      <c r="AF64" s="2" t="n"/>
      <c r="AG64" s="2" t="n"/>
      <c r="AH64" s="2" t="n"/>
      <c r="AI64" s="2" t="n"/>
      <c r="AJ64" s="2" t="n"/>
      <c r="AK64" s="2" t="n"/>
      <c r="AL64" s="2" t="n"/>
      <c r="AM64" s="2" t="n"/>
      <c r="AN64" s="2" t="n"/>
      <c r="AO64" s="2" t="n"/>
      <c r="AP64" s="2" t="n"/>
      <c r="AQ64" s="2" t="n"/>
      <c r="AR64" s="2" t="n"/>
      <c r="AS64" s="2" t="n"/>
      <c r="AT64" s="2" t="n"/>
      <c r="AU64" s="2" t="n"/>
      <c r="AV64" s="2" t="n"/>
      <c r="AW64" s="2" t="n"/>
      <c r="AX64" s="2" t="n"/>
      <c r="AY64" s="2" t="n"/>
      <c r="AZ64" s="2" t="n"/>
      <c r="BA64" s="2" t="n"/>
      <c r="BB64" s="2" t="n"/>
      <c r="BC64" s="2" t="n"/>
      <c r="BD64" s="2" t="n"/>
      <c r="BE64" s="2" t="n"/>
      <c r="BF64" s="2" t="n"/>
      <c r="BG64" s="2" t="n"/>
      <c r="BH64" s="2" t="n"/>
      <c r="BI64" s="2" t="n"/>
      <c r="BJ64" s="2" t="n"/>
      <c r="BK64" s="2" t="n"/>
      <c r="BL64" s="2" t="n"/>
      <c r="BM64" s="2" t="n"/>
      <c r="BN64" s="2" t="n"/>
      <c r="BO64" s="2" t="n"/>
      <c r="BP64" s="2" t="n"/>
      <c r="BQ64" s="2" t="n"/>
      <c r="BR64" s="2" t="n"/>
      <c r="BS64" s="2" t="n"/>
      <c r="BT64" s="2" t="n"/>
      <c r="BU64" s="2" t="n"/>
      <c r="BV64" s="2" t="n"/>
      <c r="BW64" s="2" t="n"/>
    </row>
    <row r="65" ht="20.25" customFormat="1" customHeight="1" s="41">
      <c r="A65" s="272" t="inlineStr">
        <is>
          <t>06. WOOD PLASTICS &amp; COMPOSITES</t>
        </is>
      </c>
      <c r="B65" s="306" t="n"/>
      <c r="C65" s="306" t="n"/>
      <c r="D65" s="306" t="n"/>
      <c r="E65" s="306" t="n"/>
      <c r="F65" s="306" t="n"/>
      <c r="G65" s="306" t="n"/>
      <c r="H65" s="306" t="n"/>
      <c r="I65" s="306" t="n"/>
      <c r="J65" s="306" t="n"/>
      <c r="K65" s="306" t="n"/>
      <c r="L65" s="306" t="n"/>
      <c r="M65" s="306" t="n"/>
      <c r="N65" s="362">
        <f>SUM(L66:L167)</f>
        <v/>
      </c>
      <c r="O65" s="2" t="n"/>
      <c r="P65" s="2" t="n"/>
    </row>
    <row r="66" ht="15.75" customFormat="1" customHeight="1" s="40">
      <c r="A66" s="54">
        <f>IF(F66&lt;&gt;"",1+MAX($A$2:A65),"")</f>
        <v/>
      </c>
      <c r="B66" s="60" t="n"/>
      <c r="C66" s="15" t="n"/>
      <c r="D66" s="370" t="n"/>
      <c r="E66" s="45" t="n"/>
      <c r="F66" s="370" t="n"/>
      <c r="G66" s="49" t="n"/>
      <c r="H66" s="364" t="n"/>
      <c r="I66" s="365" t="n"/>
      <c r="J66" s="371" t="n"/>
      <c r="K66" s="367" t="n"/>
      <c r="L66" s="368" t="n"/>
      <c r="M66" s="369" t="n"/>
      <c r="N66" s="18" t="n"/>
      <c r="O66" s="2" t="n"/>
      <c r="P66" s="2" t="n"/>
      <c r="Q66" s="2" t="n"/>
      <c r="R66" s="2" t="n"/>
      <c r="S66" s="2" t="n"/>
      <c r="T66" s="2" t="n"/>
      <c r="U66" s="2" t="n"/>
      <c r="V66" s="2" t="n"/>
      <c r="W66" s="2" t="n"/>
      <c r="X66" s="2" t="n"/>
      <c r="Y66" s="2" t="n"/>
      <c r="Z66" s="2" t="n"/>
      <c r="AA66" s="2" t="n"/>
      <c r="AB66" s="2" t="n"/>
      <c r="AC66" s="2" t="n"/>
      <c r="AD66" s="2" t="n"/>
      <c r="AE66" s="2" t="n"/>
      <c r="AF66" s="2" t="n"/>
      <c r="AG66" s="2" t="n"/>
      <c r="AH66" s="2" t="n"/>
      <c r="AI66" s="2" t="n"/>
      <c r="AJ66" s="2" t="n"/>
      <c r="AK66" s="2" t="n"/>
      <c r="AL66" s="2" t="n"/>
      <c r="AM66" s="2" t="n"/>
      <c r="AN66" s="2" t="n"/>
      <c r="AO66" s="2" t="n"/>
      <c r="AP66" s="2" t="n"/>
      <c r="AQ66" s="2" t="n"/>
      <c r="AR66" s="2" t="n"/>
      <c r="AS66" s="2" t="n"/>
      <c r="AT66" s="2" t="n"/>
      <c r="AU66" s="2" t="n"/>
      <c r="AV66" s="2" t="n"/>
      <c r="AW66" s="2" t="n"/>
      <c r="AX66" s="2" t="n"/>
      <c r="AY66" s="2" t="n"/>
      <c r="AZ66" s="2" t="n"/>
      <c r="BA66" s="2" t="n"/>
      <c r="BB66" s="2" t="n"/>
      <c r="BC66" s="2" t="n"/>
      <c r="BD66" s="2" t="n"/>
      <c r="BE66" s="2" t="n"/>
      <c r="BF66" s="2" t="n"/>
      <c r="BG66" s="2" t="n"/>
      <c r="BH66" s="2" t="n"/>
      <c r="BI66" s="2" t="n"/>
      <c r="BJ66" s="2" t="n"/>
      <c r="BK66" s="2" t="n"/>
      <c r="BL66" s="2" t="n"/>
      <c r="BM66" s="2" t="n"/>
      <c r="BN66" s="2" t="n"/>
      <c r="BO66" s="2" t="n"/>
      <c r="BP66" s="2" t="n"/>
      <c r="BQ66" s="2" t="n"/>
      <c r="BR66" s="2" t="n"/>
      <c r="BS66" s="2" t="n"/>
      <c r="BT66" s="2" t="n"/>
      <c r="BU66" s="2" t="n"/>
      <c r="BV66" s="2" t="n"/>
      <c r="BW66" s="2" t="n"/>
    </row>
    <row r="67" ht="15.75" customFormat="1" customHeight="1" s="40">
      <c r="A67" s="54">
        <f>IF(F67&lt;&gt;"",1+MAX($A$2:A66),"")</f>
        <v/>
      </c>
      <c r="B67" s="244" t="inlineStr">
        <is>
          <t>A2.1/A2.4</t>
        </is>
      </c>
      <c r="C67" s="300" t="inlineStr">
        <is>
          <t>MILLWORK</t>
        </is>
      </c>
      <c r="D67" s="370" t="n"/>
      <c r="E67" s="45" t="n"/>
      <c r="F67" s="370" t="n"/>
      <c r="G67" s="49" t="n"/>
      <c r="H67" s="364" t="n"/>
      <c r="I67" s="365" t="n"/>
      <c r="J67" s="366" t="n"/>
      <c r="K67" s="367" t="n"/>
      <c r="L67" s="368" t="n"/>
      <c r="M67" s="369" t="n"/>
      <c r="N67" s="18" t="n"/>
      <c r="O67" s="2" t="n"/>
      <c r="P67" s="2" t="n"/>
      <c r="Q67" s="2" t="n"/>
      <c r="R67" s="2" t="n"/>
      <c r="S67" s="2" t="n"/>
      <c r="T67" s="2" t="n"/>
      <c r="U67" s="2" t="n"/>
      <c r="V67" s="2" t="n"/>
      <c r="W67" s="2" t="n"/>
      <c r="X67" s="2" t="n"/>
      <c r="Y67" s="2" t="n"/>
      <c r="Z67" s="2" t="n"/>
      <c r="AA67" s="2" t="n"/>
      <c r="AB67" s="2" t="n"/>
      <c r="AC67" s="2" t="n"/>
      <c r="AD67" s="2" t="n"/>
      <c r="AE67" s="2" t="n"/>
      <c r="AF67" s="2" t="n"/>
      <c r="AG67" s="2" t="n"/>
      <c r="AH67" s="2" t="n"/>
      <c r="AI67" s="2" t="n"/>
      <c r="AJ67" s="2" t="n"/>
      <c r="AK67" s="2" t="n"/>
      <c r="AL67" s="2" t="n"/>
      <c r="AM67" s="2" t="n"/>
      <c r="AN67" s="2" t="n"/>
      <c r="AO67" s="2" t="n"/>
      <c r="AP67" s="2" t="n"/>
      <c r="AQ67" s="2" t="n"/>
      <c r="AR67" s="2" t="n"/>
      <c r="AS67" s="2" t="n"/>
      <c r="AT67" s="2" t="n"/>
      <c r="AU67" s="2" t="n"/>
      <c r="AV67" s="2" t="n"/>
      <c r="AW67" s="2" t="n"/>
      <c r="AX67" s="2" t="n"/>
      <c r="AY67" s="2" t="n"/>
      <c r="AZ67" s="2" t="n"/>
      <c r="BA67" s="2" t="n"/>
      <c r="BB67" s="2" t="n"/>
      <c r="BC67" s="2" t="n"/>
      <c r="BD67" s="2" t="n"/>
      <c r="BE67" s="2" t="n"/>
      <c r="BF67" s="2" t="n"/>
      <c r="BG67" s="2" t="n"/>
      <c r="BH67" s="2" t="n"/>
      <c r="BI67" s="2" t="n"/>
      <c r="BJ67" s="2" t="n"/>
      <c r="BK67" s="2" t="n"/>
      <c r="BL67" s="2" t="n"/>
      <c r="BM67" s="2" t="n"/>
      <c r="BN67" s="2" t="n"/>
      <c r="BO67" s="2" t="n"/>
      <c r="BP67" s="2" t="n"/>
      <c r="BQ67" s="2" t="n"/>
      <c r="BR67" s="2" t="n"/>
      <c r="BS67" s="2" t="n"/>
      <c r="BT67" s="2" t="n"/>
      <c r="BU67" s="2" t="n"/>
      <c r="BV67" s="2" t="n"/>
      <c r="BW67" s="2" t="n"/>
    </row>
    <row r="68" ht="15.75" customFormat="1" customHeight="1" s="40">
      <c r="A68" s="54">
        <f>IF(F68&lt;&gt;"",1+MAX($A$2:A67),"")</f>
        <v/>
      </c>
      <c r="B68" s="381" t="n"/>
      <c r="C68" s="53" t="inlineStr">
        <is>
          <t>3'-0" Deep Closet w/ Shelves &amp; Rods</t>
        </is>
      </c>
      <c r="D68" s="370" t="n">
        <v>13.46</v>
      </c>
      <c r="E68" s="45" t="n">
        <v>0.05</v>
      </c>
      <c r="F68" s="370">
        <f>(1+E68)*D68</f>
        <v/>
      </c>
      <c r="G68" s="49" t="inlineStr">
        <is>
          <t>LF</t>
        </is>
      </c>
      <c r="H68" s="364" t="n">
        <v>255</v>
      </c>
      <c r="I68" s="365">
        <f>H68*F68</f>
        <v/>
      </c>
      <c r="J68" s="366" t="n">
        <v>100</v>
      </c>
      <c r="K68" s="367">
        <f>J68*F68</f>
        <v/>
      </c>
      <c r="L68" s="368">
        <f>K68+I68</f>
        <v/>
      </c>
      <c r="M68" s="369" t="n"/>
      <c r="N68" s="18" t="n"/>
      <c r="O68" s="2" t="n"/>
      <c r="P68" s="2" t="n"/>
      <c r="Q68" s="2" t="n"/>
      <c r="R68" s="2" t="n"/>
      <c r="S68" s="2" t="n"/>
      <c r="T68" s="2" t="n"/>
      <c r="U68" s="2" t="n"/>
      <c r="V68" s="2" t="n"/>
      <c r="W68" s="2" t="n"/>
      <c r="X68" s="2" t="n"/>
      <c r="Y68" s="2" t="n"/>
      <c r="Z68" s="2" t="n"/>
      <c r="AA68" s="2" t="n"/>
      <c r="AB68" s="2" t="n"/>
      <c r="AC68" s="2" t="n"/>
      <c r="AD68" s="2" t="n"/>
      <c r="AE68" s="2" t="n"/>
      <c r="AF68" s="2" t="n"/>
      <c r="AG68" s="2" t="n"/>
      <c r="AH68" s="2" t="n"/>
      <c r="AI68" s="2" t="n"/>
      <c r="AJ68" s="2" t="n"/>
      <c r="AK68" s="2" t="n"/>
      <c r="AL68" s="2" t="n"/>
      <c r="AM68" s="2" t="n"/>
      <c r="AN68" s="2" t="n"/>
      <c r="AO68" s="2" t="n"/>
      <c r="AP68" s="2" t="n"/>
      <c r="AQ68" s="2" t="n"/>
      <c r="AR68" s="2" t="n"/>
      <c r="AS68" s="2" t="n"/>
      <c r="AT68" s="2" t="n"/>
      <c r="AU68" s="2" t="n"/>
      <c r="AV68" s="2" t="n"/>
      <c r="AW68" s="2" t="n"/>
      <c r="AX68" s="2" t="n"/>
      <c r="AY68" s="2" t="n"/>
      <c r="AZ68" s="2" t="n"/>
      <c r="BA68" s="2" t="n"/>
      <c r="BB68" s="2" t="n"/>
      <c r="BC68" s="2" t="n"/>
      <c r="BD68" s="2" t="n"/>
      <c r="BE68" s="2" t="n"/>
      <c r="BF68" s="2" t="n"/>
      <c r="BG68" s="2" t="n"/>
      <c r="BH68" s="2" t="n"/>
      <c r="BI68" s="2" t="n"/>
      <c r="BJ68" s="2" t="n"/>
      <c r="BK68" s="2" t="n"/>
      <c r="BL68" s="2" t="n"/>
      <c r="BM68" s="2" t="n"/>
      <c r="BN68" s="2" t="n"/>
      <c r="BO68" s="2" t="n"/>
      <c r="BP68" s="2" t="n"/>
      <c r="BQ68" s="2" t="n"/>
      <c r="BR68" s="2" t="n"/>
      <c r="BS68" s="2" t="n"/>
      <c r="BT68" s="2" t="n"/>
      <c r="BU68" s="2" t="n"/>
      <c r="BV68" s="2" t="n"/>
      <c r="BW68" s="2" t="n"/>
    </row>
    <row r="69" ht="15.75" customFormat="1" customHeight="1" s="40">
      <c r="A69" s="54">
        <f>IF(F69&lt;&gt;"",1+MAX($A$2:A68),"")</f>
        <v/>
      </c>
      <c r="B69" s="381" t="n"/>
      <c r="C69" s="53" t="inlineStr">
        <is>
          <t>2'-6" Deep Closet w/ Shelves &amp; Rods</t>
        </is>
      </c>
      <c r="D69" s="370" t="n">
        <v>60.93</v>
      </c>
      <c r="E69" s="45" t="n">
        <v>0.05</v>
      </c>
      <c r="F69" s="370">
        <f>(1+E69)*D69</f>
        <v/>
      </c>
      <c r="G69" s="49" t="inlineStr">
        <is>
          <t>LF</t>
        </is>
      </c>
      <c r="H69" s="364" t="n">
        <v>242</v>
      </c>
      <c r="I69" s="365">
        <f>H69*F69</f>
        <v/>
      </c>
      <c r="J69" s="366" t="n">
        <v>95</v>
      </c>
      <c r="K69" s="367">
        <f>J69*F69</f>
        <v/>
      </c>
      <c r="L69" s="368">
        <f>K69+I69</f>
        <v/>
      </c>
      <c r="M69" s="369" t="n"/>
      <c r="N69" s="18" t="n"/>
      <c r="O69" s="2" t="n"/>
      <c r="P69" s="2" t="n"/>
      <c r="Q69" s="2" t="n"/>
      <c r="R69" s="2" t="n"/>
      <c r="S69" s="2" t="n"/>
      <c r="T69" s="2" t="n"/>
      <c r="U69" s="2" t="n"/>
      <c r="V69" s="2" t="n"/>
      <c r="W69" s="2" t="n"/>
      <c r="X69" s="2" t="n"/>
      <c r="Y69" s="2" t="n"/>
      <c r="Z69" s="2" t="n"/>
      <c r="AA69" s="2" t="n"/>
      <c r="AB69" s="2" t="n"/>
      <c r="AC69" s="2" t="n"/>
      <c r="AD69" s="2" t="n"/>
      <c r="AE69" s="2" t="n"/>
      <c r="AF69" s="2" t="n"/>
      <c r="AG69" s="2" t="n"/>
      <c r="AH69" s="2" t="n"/>
      <c r="AI69" s="2" t="n"/>
      <c r="AJ69" s="2" t="n"/>
      <c r="AK69" s="2" t="n"/>
      <c r="AL69" s="2" t="n"/>
      <c r="AM69" s="2" t="n"/>
      <c r="AN69" s="2" t="n"/>
      <c r="AO69" s="2" t="n"/>
      <c r="AP69" s="2" t="n"/>
      <c r="AQ69" s="2" t="n"/>
      <c r="AR69" s="2" t="n"/>
      <c r="AS69" s="2" t="n"/>
      <c r="AT69" s="2" t="n"/>
      <c r="AU69" s="2" t="n"/>
      <c r="AV69" s="2" t="n"/>
      <c r="AW69" s="2" t="n"/>
      <c r="AX69" s="2" t="n"/>
      <c r="AY69" s="2" t="n"/>
      <c r="AZ69" s="2" t="n"/>
      <c r="BA69" s="2" t="n"/>
      <c r="BB69" s="2" t="n"/>
      <c r="BC69" s="2" t="n"/>
      <c r="BD69" s="2" t="n"/>
      <c r="BE69" s="2" t="n"/>
      <c r="BF69" s="2" t="n"/>
      <c r="BG69" s="2" t="n"/>
      <c r="BH69" s="2" t="n"/>
      <c r="BI69" s="2" t="n"/>
      <c r="BJ69" s="2" t="n"/>
      <c r="BK69" s="2" t="n"/>
      <c r="BL69" s="2" t="n"/>
      <c r="BM69" s="2" t="n"/>
      <c r="BN69" s="2" t="n"/>
      <c r="BO69" s="2" t="n"/>
      <c r="BP69" s="2" t="n"/>
      <c r="BQ69" s="2" t="n"/>
      <c r="BR69" s="2" t="n"/>
      <c r="BS69" s="2" t="n"/>
      <c r="BT69" s="2" t="n"/>
      <c r="BU69" s="2" t="n"/>
      <c r="BV69" s="2" t="n"/>
      <c r="BW69" s="2" t="n"/>
    </row>
    <row r="70" ht="15.75" customFormat="1" customHeight="1" s="40">
      <c r="A70" s="54">
        <f>IF(F70&lt;&gt;"",1+MAX($A$2:A69),"")</f>
        <v/>
      </c>
      <c r="B70" s="381" t="n"/>
      <c r="C70" s="53" t="inlineStr">
        <is>
          <t xml:space="preserve">2'-4" Deep Closet w/ Shelves &amp; Rods										</t>
        </is>
      </c>
      <c r="D70" s="370" t="n">
        <v>92.69</v>
      </c>
      <c r="E70" s="45" t="n">
        <v>0.05</v>
      </c>
      <c r="F70" s="370">
        <f>(1+E70)*D70</f>
        <v/>
      </c>
      <c r="G70" s="49" t="inlineStr">
        <is>
          <t>LF</t>
        </is>
      </c>
      <c r="H70" s="364" t="n">
        <v>234</v>
      </c>
      <c r="I70" s="365">
        <f>H70*F70</f>
        <v/>
      </c>
      <c r="J70" s="366" t="n">
        <v>90</v>
      </c>
      <c r="K70" s="367">
        <f>J70*F70</f>
        <v/>
      </c>
      <c r="L70" s="368">
        <f>K70+I70</f>
        <v/>
      </c>
      <c r="M70" s="369" t="n"/>
      <c r="N70" s="18" t="n"/>
      <c r="O70" s="2" t="n"/>
      <c r="P70" s="2" t="n"/>
      <c r="Q70" s="2" t="n"/>
      <c r="R70" s="2" t="n"/>
      <c r="S70" s="2" t="n"/>
      <c r="T70" s="2" t="n"/>
      <c r="U70" s="2" t="n"/>
      <c r="V70" s="2" t="n"/>
      <c r="W70" s="2" t="n"/>
      <c r="X70" s="2" t="n"/>
      <c r="Y70" s="2" t="n"/>
      <c r="Z70" s="2" t="n"/>
      <c r="AA70" s="2" t="n"/>
      <c r="AB70" s="2" t="n"/>
      <c r="AC70" s="2" t="n"/>
      <c r="AD70" s="2" t="n"/>
      <c r="AE70" s="2" t="n"/>
      <c r="AF70" s="2" t="n"/>
      <c r="AG70" s="2" t="n"/>
      <c r="AH70" s="2" t="n"/>
      <c r="AI70" s="2" t="n"/>
      <c r="AJ70" s="2" t="n"/>
      <c r="AK70" s="2" t="n"/>
      <c r="AL70" s="2" t="n"/>
      <c r="AM70" s="2" t="n"/>
      <c r="AN70" s="2" t="n"/>
      <c r="AO70" s="2" t="n"/>
      <c r="AP70" s="2" t="n"/>
      <c r="AQ70" s="2" t="n"/>
      <c r="AR70" s="2" t="n"/>
      <c r="AS70" s="2" t="n"/>
      <c r="AT70" s="2" t="n"/>
      <c r="AU70" s="2" t="n"/>
      <c r="AV70" s="2" t="n"/>
      <c r="AW70" s="2" t="n"/>
      <c r="AX70" s="2" t="n"/>
      <c r="AY70" s="2" t="n"/>
      <c r="AZ70" s="2" t="n"/>
      <c r="BA70" s="2" t="n"/>
      <c r="BB70" s="2" t="n"/>
      <c r="BC70" s="2" t="n"/>
      <c r="BD70" s="2" t="n"/>
      <c r="BE70" s="2" t="n"/>
      <c r="BF70" s="2" t="n"/>
      <c r="BG70" s="2" t="n"/>
      <c r="BH70" s="2" t="n"/>
      <c r="BI70" s="2" t="n"/>
      <c r="BJ70" s="2" t="n"/>
      <c r="BK70" s="2" t="n"/>
      <c r="BL70" s="2" t="n"/>
      <c r="BM70" s="2" t="n"/>
      <c r="BN70" s="2" t="n"/>
      <c r="BO70" s="2" t="n"/>
      <c r="BP70" s="2" t="n"/>
      <c r="BQ70" s="2" t="n"/>
      <c r="BR70" s="2" t="n"/>
      <c r="BS70" s="2" t="n"/>
      <c r="BT70" s="2" t="n"/>
      <c r="BU70" s="2" t="n"/>
      <c r="BV70" s="2" t="n"/>
      <c r="BW70" s="2" t="n"/>
    </row>
    <row r="71" ht="15.75" customFormat="1" customHeight="1" s="40">
      <c r="A71" s="54">
        <f>IF(F71&lt;&gt;"",1+MAX($A$2:A70),"")</f>
        <v/>
      </c>
      <c r="B71" s="381" t="n"/>
      <c r="C71" s="53" t="inlineStr">
        <is>
          <t>2'-0" Deep Closet w/ Shelves &amp; Rods</t>
        </is>
      </c>
      <c r="D71" s="370" t="n">
        <v>259.75</v>
      </c>
      <c r="E71" s="45" t="n">
        <v>0.05</v>
      </c>
      <c r="F71" s="370">
        <f>(1+E71)*D71</f>
        <v/>
      </c>
      <c r="G71" s="49" t="inlineStr">
        <is>
          <t>LF</t>
        </is>
      </c>
      <c r="H71" s="364" t="n">
        <v>220</v>
      </c>
      <c r="I71" s="365">
        <f>H71*F71</f>
        <v/>
      </c>
      <c r="J71" s="366" t="n">
        <v>85</v>
      </c>
      <c r="K71" s="367">
        <f>J71*F71</f>
        <v/>
      </c>
      <c r="L71" s="368">
        <f>K71+I71</f>
        <v/>
      </c>
      <c r="M71" s="369" t="n"/>
      <c r="N71" s="18" t="n"/>
      <c r="O71" s="2" t="n"/>
      <c r="P71" s="2" t="n"/>
      <c r="Q71" s="2" t="n"/>
      <c r="R71" s="2" t="n"/>
      <c r="S71" s="2" t="n"/>
      <c r="T71" s="2" t="n"/>
      <c r="U71" s="2" t="n"/>
      <c r="V71" s="2" t="n"/>
      <c r="W71" s="2" t="n"/>
      <c r="X71" s="2" t="n"/>
      <c r="Y71" s="2" t="n"/>
      <c r="Z71" s="2" t="n"/>
      <c r="AA71" s="2" t="n"/>
      <c r="AB71" s="2" t="n"/>
      <c r="AC71" s="2" t="n"/>
      <c r="AD71" s="2" t="n"/>
      <c r="AE71" s="2" t="n"/>
      <c r="AF71" s="2" t="n"/>
      <c r="AG71" s="2" t="n"/>
      <c r="AH71" s="2" t="n"/>
      <c r="AI71" s="2" t="n"/>
      <c r="AJ71" s="2" t="n"/>
      <c r="AK71" s="2" t="n"/>
      <c r="AL71" s="2" t="n"/>
      <c r="AM71" s="2" t="n"/>
      <c r="AN71" s="2" t="n"/>
      <c r="AO71" s="2" t="n"/>
      <c r="AP71" s="2" t="n"/>
      <c r="AQ71" s="2" t="n"/>
      <c r="AR71" s="2" t="n"/>
      <c r="AS71" s="2" t="n"/>
      <c r="AT71" s="2" t="n"/>
      <c r="AU71" s="2" t="n"/>
      <c r="AV71" s="2" t="n"/>
      <c r="AW71" s="2" t="n"/>
      <c r="AX71" s="2" t="n"/>
      <c r="AY71" s="2" t="n"/>
      <c r="AZ71" s="2" t="n"/>
      <c r="BA71" s="2" t="n"/>
      <c r="BB71" s="2" t="n"/>
      <c r="BC71" s="2" t="n"/>
      <c r="BD71" s="2" t="n"/>
      <c r="BE71" s="2" t="n"/>
      <c r="BF71" s="2" t="n"/>
      <c r="BG71" s="2" t="n"/>
      <c r="BH71" s="2" t="n"/>
      <c r="BI71" s="2" t="n"/>
      <c r="BJ71" s="2" t="n"/>
      <c r="BK71" s="2" t="n"/>
      <c r="BL71" s="2" t="n"/>
      <c r="BM71" s="2" t="n"/>
      <c r="BN71" s="2" t="n"/>
      <c r="BO71" s="2" t="n"/>
      <c r="BP71" s="2" t="n"/>
      <c r="BQ71" s="2" t="n"/>
      <c r="BR71" s="2" t="n"/>
      <c r="BS71" s="2" t="n"/>
      <c r="BT71" s="2" t="n"/>
      <c r="BU71" s="2" t="n"/>
      <c r="BV71" s="2" t="n"/>
      <c r="BW71" s="2" t="n"/>
    </row>
    <row r="72" ht="15.75" customFormat="1" customHeight="1" s="40">
      <c r="A72" s="54">
        <f>IF(F72&lt;&gt;"",1+MAX($A$2:A71),"")</f>
        <v/>
      </c>
      <c r="B72" s="381" t="n"/>
      <c r="C72" s="53" t="inlineStr">
        <is>
          <t>1'-0'' Deep Kitchen Wall Cabinet</t>
        </is>
      </c>
      <c r="D72" s="370" t="n">
        <v>842.37</v>
      </c>
      <c r="E72" s="45" t="n">
        <v>0.05</v>
      </c>
      <c r="F72" s="370">
        <f>(1+E72)*D72</f>
        <v/>
      </c>
      <c r="G72" s="49" t="inlineStr">
        <is>
          <t>LF</t>
        </is>
      </c>
      <c r="H72" s="364" t="n">
        <v>180</v>
      </c>
      <c r="I72" s="365">
        <f>H72*F72</f>
        <v/>
      </c>
      <c r="J72" s="366" t="n">
        <v>64</v>
      </c>
      <c r="K72" s="367">
        <f>J72*F72</f>
        <v/>
      </c>
      <c r="L72" s="368">
        <f>K72+I72</f>
        <v/>
      </c>
      <c r="M72" s="369" t="n"/>
      <c r="N72" s="18" t="n"/>
      <c r="O72" s="2" t="n"/>
      <c r="P72" s="2" t="n"/>
      <c r="Q72" s="2" t="n"/>
      <c r="R72" s="2" t="n"/>
      <c r="S72" s="2" t="n"/>
      <c r="T72" s="2" t="n"/>
      <c r="U72" s="2" t="n"/>
      <c r="V72" s="2" t="n"/>
      <c r="W72" s="2" t="n"/>
      <c r="X72" s="2" t="n"/>
      <c r="Y72" s="2" t="n"/>
      <c r="Z72" s="2" t="n"/>
      <c r="AA72" s="2" t="n"/>
      <c r="AB72" s="2" t="n"/>
      <c r="AC72" s="2" t="n"/>
      <c r="AD72" s="2" t="n"/>
      <c r="AE72" s="2" t="n"/>
      <c r="AF72" s="2" t="n"/>
      <c r="AG72" s="2" t="n"/>
      <c r="AH72" s="2" t="n"/>
      <c r="AI72" s="2" t="n"/>
      <c r="AJ72" s="2" t="n"/>
      <c r="AK72" s="2" t="n"/>
      <c r="AL72" s="2" t="n"/>
      <c r="AM72" s="2" t="n"/>
      <c r="AN72" s="2" t="n"/>
      <c r="AO72" s="2" t="n"/>
      <c r="AP72" s="2" t="n"/>
      <c r="AQ72" s="2" t="n"/>
      <c r="AR72" s="2" t="n"/>
      <c r="AS72" s="2" t="n"/>
      <c r="AT72" s="2" t="n"/>
      <c r="AU72" s="2" t="n"/>
      <c r="AV72" s="2" t="n"/>
      <c r="AW72" s="2" t="n"/>
      <c r="AX72" s="2" t="n"/>
      <c r="AY72" s="2" t="n"/>
      <c r="AZ72" s="2" t="n"/>
      <c r="BA72" s="2" t="n"/>
      <c r="BB72" s="2" t="n"/>
      <c r="BC72" s="2" t="n"/>
      <c r="BD72" s="2" t="n"/>
      <c r="BE72" s="2" t="n"/>
      <c r="BF72" s="2" t="n"/>
      <c r="BG72" s="2" t="n"/>
      <c r="BH72" s="2" t="n"/>
      <c r="BI72" s="2" t="n"/>
      <c r="BJ72" s="2" t="n"/>
      <c r="BK72" s="2" t="n"/>
      <c r="BL72" s="2" t="n"/>
      <c r="BM72" s="2" t="n"/>
      <c r="BN72" s="2" t="n"/>
      <c r="BO72" s="2" t="n"/>
      <c r="BP72" s="2" t="n"/>
      <c r="BQ72" s="2" t="n"/>
      <c r="BR72" s="2" t="n"/>
      <c r="BS72" s="2" t="n"/>
      <c r="BT72" s="2" t="n"/>
      <c r="BU72" s="2" t="n"/>
      <c r="BV72" s="2" t="n"/>
      <c r="BW72" s="2" t="n"/>
    </row>
    <row r="73" ht="15.75" customFormat="1" customHeight="1" s="40">
      <c r="A73" s="54">
        <f>IF(F73&lt;&gt;"",1+MAX($A$2:A72),"")</f>
        <v/>
      </c>
      <c r="B73" s="381" t="n"/>
      <c r="C73" s="53" t="inlineStr">
        <is>
          <t>2'-0'' Deep Kitchen Base Cabinet</t>
        </is>
      </c>
      <c r="D73" s="370" t="n">
        <v>695.92</v>
      </c>
      <c r="E73" s="45" t="n">
        <v>0.05</v>
      </c>
      <c r="F73" s="370">
        <f>(1+E73)*D73</f>
        <v/>
      </c>
      <c r="G73" s="49" t="inlineStr">
        <is>
          <t>LF</t>
        </is>
      </c>
      <c r="H73" s="364" t="n">
        <v>220</v>
      </c>
      <c r="I73" s="365">
        <f>H73*F73</f>
        <v/>
      </c>
      <c r="J73" s="366" t="n">
        <v>85</v>
      </c>
      <c r="K73" s="367">
        <f>J73*F73</f>
        <v/>
      </c>
      <c r="L73" s="368">
        <f>K73+I73</f>
        <v/>
      </c>
      <c r="M73" s="369" t="n"/>
      <c r="N73" s="18" t="n"/>
      <c r="O73" s="2" t="n"/>
      <c r="P73" s="2" t="n"/>
      <c r="Q73" s="2" t="n"/>
      <c r="R73" s="2" t="n"/>
      <c r="S73" s="2" t="n"/>
      <c r="T73" s="2" t="n"/>
      <c r="U73" s="2" t="n"/>
      <c r="V73" s="2" t="n"/>
      <c r="W73" s="2" t="n"/>
      <c r="X73" s="2" t="n"/>
      <c r="Y73" s="2" t="n"/>
      <c r="Z73" s="2" t="n"/>
      <c r="AA73" s="2" t="n"/>
      <c r="AB73" s="2" t="n"/>
      <c r="AC73" s="2" t="n"/>
      <c r="AD73" s="2" t="n"/>
      <c r="AE73" s="2" t="n"/>
      <c r="AF73" s="2" t="n"/>
      <c r="AG73" s="2" t="n"/>
      <c r="AH73" s="2" t="n"/>
      <c r="AI73" s="2" t="n"/>
      <c r="AJ73" s="2" t="n"/>
      <c r="AK73" s="2" t="n"/>
      <c r="AL73" s="2" t="n"/>
      <c r="AM73" s="2" t="n"/>
      <c r="AN73" s="2" t="n"/>
      <c r="AO73" s="2" t="n"/>
      <c r="AP73" s="2" t="n"/>
      <c r="AQ73" s="2" t="n"/>
      <c r="AR73" s="2" t="n"/>
      <c r="AS73" s="2" t="n"/>
      <c r="AT73" s="2" t="n"/>
      <c r="AU73" s="2" t="n"/>
      <c r="AV73" s="2" t="n"/>
      <c r="AW73" s="2" t="n"/>
      <c r="AX73" s="2" t="n"/>
      <c r="AY73" s="2" t="n"/>
      <c r="AZ73" s="2" t="n"/>
      <c r="BA73" s="2" t="n"/>
      <c r="BB73" s="2" t="n"/>
      <c r="BC73" s="2" t="n"/>
      <c r="BD73" s="2" t="n"/>
      <c r="BE73" s="2" t="n"/>
      <c r="BF73" s="2" t="n"/>
      <c r="BG73" s="2" t="n"/>
      <c r="BH73" s="2" t="n"/>
      <c r="BI73" s="2" t="n"/>
      <c r="BJ73" s="2" t="n"/>
      <c r="BK73" s="2" t="n"/>
      <c r="BL73" s="2" t="n"/>
      <c r="BM73" s="2" t="n"/>
      <c r="BN73" s="2" t="n"/>
      <c r="BO73" s="2" t="n"/>
      <c r="BP73" s="2" t="n"/>
      <c r="BQ73" s="2" t="n"/>
      <c r="BR73" s="2" t="n"/>
      <c r="BS73" s="2" t="n"/>
      <c r="BT73" s="2" t="n"/>
      <c r="BU73" s="2" t="n"/>
      <c r="BV73" s="2" t="n"/>
      <c r="BW73" s="2" t="n"/>
    </row>
    <row r="74" ht="15.75" customFormat="1" customHeight="1" s="40">
      <c r="A74" s="54">
        <f>IF(F74&lt;&gt;"",1+MAX($A$2:A73),"")</f>
        <v/>
      </c>
      <c r="B74" s="381" t="n"/>
      <c r="C74" s="53" t="inlineStr">
        <is>
          <t>1'-10'' Deep Vanity Base Cabinet</t>
        </is>
      </c>
      <c r="D74" s="370" t="n">
        <v>238.15</v>
      </c>
      <c r="E74" s="45" t="n">
        <v>0.05</v>
      </c>
      <c r="F74" s="370">
        <f>(1+E74)*D74</f>
        <v/>
      </c>
      <c r="G74" s="49" t="inlineStr">
        <is>
          <t>LF</t>
        </is>
      </c>
      <c r="H74" s="364" t="n">
        <v>190</v>
      </c>
      <c r="I74" s="365">
        <f>H74*F74</f>
        <v/>
      </c>
      <c r="J74" s="366" t="n">
        <v>75</v>
      </c>
      <c r="K74" s="367">
        <f>J74*F74</f>
        <v/>
      </c>
      <c r="L74" s="368">
        <f>K74+I74</f>
        <v/>
      </c>
      <c r="M74" s="369" t="n"/>
      <c r="N74" s="18" t="n"/>
      <c r="O74" s="2" t="n"/>
      <c r="P74" s="2" t="n"/>
      <c r="Q74" s="2" t="n"/>
      <c r="R74" s="2" t="n"/>
      <c r="S74" s="2" t="n"/>
      <c r="T74" s="2" t="n"/>
      <c r="U74" s="2" t="n"/>
      <c r="V74" s="2" t="n"/>
      <c r="W74" s="2" t="n"/>
      <c r="X74" s="2" t="n"/>
      <c r="Y74" s="2" t="n"/>
      <c r="Z74" s="2" t="n"/>
      <c r="AA74" s="2" t="n"/>
      <c r="AB74" s="2" t="n"/>
      <c r="AC74" s="2" t="n"/>
      <c r="AD74" s="2" t="n"/>
      <c r="AE74" s="2" t="n"/>
      <c r="AF74" s="2" t="n"/>
      <c r="AG74" s="2" t="n"/>
      <c r="AH74" s="2" t="n"/>
      <c r="AI74" s="2" t="n"/>
      <c r="AJ74" s="2" t="n"/>
      <c r="AK74" s="2" t="n"/>
      <c r="AL74" s="2" t="n"/>
      <c r="AM74" s="2" t="n"/>
      <c r="AN74" s="2" t="n"/>
      <c r="AO74" s="2" t="n"/>
      <c r="AP74" s="2" t="n"/>
      <c r="AQ74" s="2" t="n"/>
      <c r="AR74" s="2" t="n"/>
      <c r="AS74" s="2" t="n"/>
      <c r="AT74" s="2" t="n"/>
      <c r="AU74" s="2" t="n"/>
      <c r="AV74" s="2" t="n"/>
      <c r="AW74" s="2" t="n"/>
      <c r="AX74" s="2" t="n"/>
      <c r="AY74" s="2" t="n"/>
      <c r="AZ74" s="2" t="n"/>
      <c r="BA74" s="2" t="n"/>
      <c r="BB74" s="2" t="n"/>
      <c r="BC74" s="2" t="n"/>
      <c r="BD74" s="2" t="n"/>
      <c r="BE74" s="2" t="n"/>
      <c r="BF74" s="2" t="n"/>
      <c r="BG74" s="2" t="n"/>
      <c r="BH74" s="2" t="n"/>
      <c r="BI74" s="2" t="n"/>
      <c r="BJ74" s="2" t="n"/>
      <c r="BK74" s="2" t="n"/>
      <c r="BL74" s="2" t="n"/>
      <c r="BM74" s="2" t="n"/>
      <c r="BN74" s="2" t="n"/>
      <c r="BO74" s="2" t="n"/>
      <c r="BP74" s="2" t="n"/>
      <c r="BQ74" s="2" t="n"/>
      <c r="BR74" s="2" t="n"/>
      <c r="BS74" s="2" t="n"/>
      <c r="BT74" s="2" t="n"/>
      <c r="BU74" s="2" t="n"/>
      <c r="BV74" s="2" t="n"/>
      <c r="BW74" s="2" t="n"/>
    </row>
    <row r="75" ht="15.75" customFormat="1" customHeight="1" s="2">
      <c r="A75" s="54">
        <f>IF(F75&lt;&gt;"",1+MAX($A$2:A74),"")</f>
        <v/>
      </c>
      <c r="B75" s="381" t="n"/>
      <c r="C75" s="300" t="inlineStr">
        <is>
          <t>BLOCKING</t>
        </is>
      </c>
      <c r="D75" s="370" t="n"/>
      <c r="E75" s="45" t="n"/>
      <c r="F75" s="370" t="n"/>
      <c r="G75" s="49" t="n"/>
      <c r="H75" s="364" t="n"/>
      <c r="I75" s="365" t="n"/>
      <c r="J75" s="366" t="n"/>
      <c r="K75" s="367" t="n"/>
      <c r="L75" s="368" t="n"/>
      <c r="M75" s="369" t="n"/>
      <c r="N75" s="18" t="n"/>
    </row>
    <row r="76" ht="15.75" customFormat="1" customHeight="1" s="2">
      <c r="A76" s="54">
        <f>IF(F76&lt;&gt;"",1+MAX($A$2:A75),"")</f>
        <v/>
      </c>
      <c r="B76" s="381" t="n"/>
      <c r="C76" s="53" t="inlineStr">
        <is>
          <t>Backing For Grab Bars</t>
        </is>
      </c>
      <c r="D76" s="370" t="n">
        <v>787.5</v>
      </c>
      <c r="E76" s="45" t="n">
        <v>0.05</v>
      </c>
      <c r="F76" s="370">
        <f>(1+E76)*D76</f>
        <v/>
      </c>
      <c r="G76" s="49" t="inlineStr">
        <is>
          <t>LF</t>
        </is>
      </c>
      <c r="H76" s="364" t="n">
        <v>5.86</v>
      </c>
      <c r="I76" s="365">
        <f>H76*F76</f>
        <v/>
      </c>
      <c r="J76" s="366" t="n">
        <v>2.2</v>
      </c>
      <c r="K76" s="367">
        <f>J76*F76</f>
        <v/>
      </c>
      <c r="L76" s="368">
        <f>K76+I76</f>
        <v/>
      </c>
      <c r="M76" s="369" t="n"/>
      <c r="N76" s="18" t="n"/>
    </row>
    <row r="77" ht="15.75" customFormat="1" customHeight="1" s="2">
      <c r="A77" s="54">
        <f>IF(F77&lt;&gt;"",1+MAX($A$2:A76),"")</f>
        <v/>
      </c>
      <c r="B77" s="381" t="n"/>
      <c r="C77" s="53" t="inlineStr">
        <is>
          <t>Blocking For Wall Mounted Accessories</t>
        </is>
      </c>
      <c r="D77" s="370">
        <f>SUM(D68:D74)</f>
        <v/>
      </c>
      <c r="E77" s="45" t="n">
        <v>0.05</v>
      </c>
      <c r="F77" s="370">
        <f>(1+E77)*D77</f>
        <v/>
      </c>
      <c r="G77" s="49" t="inlineStr">
        <is>
          <t>LF</t>
        </is>
      </c>
      <c r="H77" s="364" t="n">
        <v>5.86</v>
      </c>
      <c r="I77" s="365">
        <f>H77*F77</f>
        <v/>
      </c>
      <c r="J77" s="366" t="n">
        <v>2.2</v>
      </c>
      <c r="K77" s="367">
        <f>J77*F77</f>
        <v/>
      </c>
      <c r="L77" s="368">
        <f>K77+I77</f>
        <v/>
      </c>
      <c r="M77" s="369" t="n"/>
      <c r="N77" s="18" t="n"/>
    </row>
    <row r="78" ht="15.75" customFormat="1" customHeight="1" s="2">
      <c r="A78" s="54">
        <f>IF(F78&lt;&gt;"",1+MAX($A$2:A77),"")</f>
        <v/>
      </c>
      <c r="B78" s="239" t="n"/>
      <c r="C78" s="300" t="inlineStr">
        <is>
          <t>WALL FRAMING</t>
        </is>
      </c>
      <c r="D78" s="370" t="n"/>
      <c r="E78" s="45" t="n"/>
      <c r="F78" s="370" t="n"/>
      <c r="G78" s="49" t="n"/>
      <c r="H78" s="364" t="n"/>
      <c r="I78" s="365" t="n"/>
      <c r="J78" s="366" t="n"/>
      <c r="K78" s="367" t="n"/>
      <c r="L78" s="368" t="n"/>
      <c r="M78" s="369" t="n"/>
      <c r="N78" s="18" t="n"/>
    </row>
    <row r="79" ht="15.75" customFormat="1" customHeight="1" s="2">
      <c r="A79" s="54">
        <f>IF(F79&lt;&gt;"",1+MAX($A$2:A78),"")</f>
        <v/>
      </c>
      <c r="B79" s="73" t="n"/>
      <c r="C79" s="53" t="inlineStr">
        <is>
          <t>3x4 Wood Stud @ 16'' oc (Wall Height = 45'-2'')</t>
        </is>
      </c>
      <c r="D79" s="370" t="n">
        <v>5218.866165413532</v>
      </c>
      <c r="E79" s="45" t="n">
        <v>0.05</v>
      </c>
      <c r="F79" s="370">
        <f>(1+E79)*D79</f>
        <v/>
      </c>
      <c r="G79" s="49" t="inlineStr">
        <is>
          <t>LF</t>
        </is>
      </c>
      <c r="H79" s="364" t="n">
        <v>1.48</v>
      </c>
      <c r="I79" s="365">
        <f>H79*F79</f>
        <v/>
      </c>
      <c r="J79" s="366" t="n">
        <v>1.4</v>
      </c>
      <c r="K79" s="367">
        <f>J79*F79</f>
        <v/>
      </c>
      <c r="L79" s="368">
        <f>K79+I79</f>
        <v/>
      </c>
      <c r="M79" s="369" t="n"/>
      <c r="N79" s="18" t="n"/>
    </row>
    <row r="80" ht="15.75" customFormat="1" customHeight="1" s="2">
      <c r="A80" s="54">
        <f>IF(F80&lt;&gt;"",1+MAX($A$2:A79),"")</f>
        <v/>
      </c>
      <c r="B80" s="73" t="n"/>
      <c r="C80" s="53" t="inlineStr">
        <is>
          <t>3x4 Wood Stud @ 16'' oc (Wall Height = 10'-0'')</t>
        </is>
      </c>
      <c r="D80" s="370" t="n">
        <v>467.6691729323309</v>
      </c>
      <c r="E80" s="45" t="n">
        <v>0.05</v>
      </c>
      <c r="F80" s="370">
        <f>(1+E80)*D80</f>
        <v/>
      </c>
      <c r="G80" s="49" t="inlineStr">
        <is>
          <t>LF</t>
        </is>
      </c>
      <c r="H80" s="364" t="n">
        <v>1.48</v>
      </c>
      <c r="I80" s="365">
        <f>H80*F80</f>
        <v/>
      </c>
      <c r="J80" s="366" t="n">
        <v>1.4</v>
      </c>
      <c r="K80" s="367">
        <f>J80*F80</f>
        <v/>
      </c>
      <c r="L80" s="368">
        <f>K80+I80</f>
        <v/>
      </c>
      <c r="M80" s="369" t="n"/>
      <c r="N80" s="18" t="n"/>
    </row>
    <row r="81" ht="15.75" customFormat="1" customHeight="1" s="2">
      <c r="A81" s="54">
        <f>IF(F81&lt;&gt;"",1+MAX($A$2:A80),"")</f>
        <v/>
      </c>
      <c r="B81" s="73" t="n"/>
      <c r="C81" s="53" t="inlineStr">
        <is>
          <t>2x8 Wood Stud @ 16'' oc (Wall Height = 15'-0'')</t>
        </is>
      </c>
      <c r="D81" s="370" t="n">
        <v>4710.902255639097</v>
      </c>
      <c r="E81" s="45" t="n">
        <v>0.05</v>
      </c>
      <c r="F81" s="370">
        <f>(1+E81)*D81</f>
        <v/>
      </c>
      <c r="G81" s="49" t="inlineStr">
        <is>
          <t>LF</t>
        </is>
      </c>
      <c r="H81" s="364" t="n">
        <v>1.38</v>
      </c>
      <c r="I81" s="365">
        <f>H81*F81</f>
        <v/>
      </c>
      <c r="J81" s="366" t="n">
        <v>1.32</v>
      </c>
      <c r="K81" s="367">
        <f>J81*F81</f>
        <v/>
      </c>
      <c r="L81" s="368">
        <f>K81+I81</f>
        <v/>
      </c>
      <c r="M81" s="369" t="n"/>
      <c r="N81" s="18" t="n"/>
    </row>
    <row r="82" ht="15.75" customFormat="1" customHeight="1" s="2">
      <c r="A82" s="54">
        <f>IF(F82&lt;&gt;"",1+MAX($A$2:A81),"")</f>
        <v/>
      </c>
      <c r="B82" s="73" t="n"/>
      <c r="C82" s="53" t="inlineStr">
        <is>
          <t>2x8 Wood Stud @ 16'' oc (Wall Height = 10'-0'')</t>
        </is>
      </c>
      <c r="D82" s="370" t="n">
        <v>6349.624060150376</v>
      </c>
      <c r="E82" s="45" t="n">
        <v>0.05</v>
      </c>
      <c r="F82" s="370">
        <f>(1+E82)*D82</f>
        <v/>
      </c>
      <c r="G82" s="49" t="inlineStr">
        <is>
          <t>LF</t>
        </is>
      </c>
      <c r="H82" s="364" t="n">
        <v>1.38</v>
      </c>
      <c r="I82" s="365">
        <f>H82*F82</f>
        <v/>
      </c>
      <c r="J82" s="366" t="n">
        <v>1.32</v>
      </c>
      <c r="K82" s="367">
        <f>J82*F82</f>
        <v/>
      </c>
      <c r="L82" s="368">
        <f>K82+I82</f>
        <v/>
      </c>
      <c r="M82" s="369" t="n"/>
      <c r="N82" s="18" t="n"/>
    </row>
    <row r="83" ht="15.75" customFormat="1" customHeight="1" s="2">
      <c r="A83" s="54">
        <f>IF(F83&lt;&gt;"",1+MAX($A$2:A82),"")</f>
        <v/>
      </c>
      <c r="B83" s="73" t="n"/>
      <c r="C83" s="53" t="inlineStr">
        <is>
          <t>2x6 Wood Stud @ 16'' oc (Wall Height = 15'-0'')</t>
        </is>
      </c>
      <c r="D83" s="370" t="n">
        <v>15093</v>
      </c>
      <c r="E83" s="45" t="n">
        <v>0.05</v>
      </c>
      <c r="F83" s="370">
        <f>(1+E83)*D83</f>
        <v/>
      </c>
      <c r="G83" s="49" t="inlineStr">
        <is>
          <t>LF</t>
        </is>
      </c>
      <c r="H83" s="364" t="n">
        <v>1.28</v>
      </c>
      <c r="I83" s="365">
        <f>H83*F83</f>
        <v/>
      </c>
      <c r="J83" s="366" t="n">
        <v>1.22</v>
      </c>
      <c r="K83" s="367">
        <f>J83*F83</f>
        <v/>
      </c>
      <c r="L83" s="368">
        <f>K83+I83</f>
        <v/>
      </c>
      <c r="M83" s="369" t="n"/>
      <c r="N83" s="18" t="n"/>
    </row>
    <row r="84" ht="15.75" customFormat="1" customHeight="1" s="2">
      <c r="A84" s="54">
        <f>IF(F84&lt;&gt;"",1+MAX($A$2:A83),"")</f>
        <v/>
      </c>
      <c r="B84" s="73" t="n"/>
      <c r="C84" s="53" t="inlineStr">
        <is>
          <t>2x6 Staggered Stud @ 16'' oc (Wall Height = 15'-0'')</t>
        </is>
      </c>
      <c r="D84" s="370" t="n">
        <v>4796.616541353384</v>
      </c>
      <c r="E84" s="45" t="n">
        <v>0.05</v>
      </c>
      <c r="F84" s="370">
        <f>(1+E84)*D84</f>
        <v/>
      </c>
      <c r="G84" s="49" t="inlineStr">
        <is>
          <t>LF</t>
        </is>
      </c>
      <c r="H84" s="364" t="n">
        <v>1.28</v>
      </c>
      <c r="I84" s="365">
        <f>H84*F84</f>
        <v/>
      </c>
      <c r="J84" s="366" t="n">
        <v>1.22</v>
      </c>
      <c r="K84" s="367">
        <f>J84*F84</f>
        <v/>
      </c>
      <c r="L84" s="368">
        <f>K84+I84</f>
        <v/>
      </c>
      <c r="M84" s="369" t="n"/>
      <c r="N84" s="18" t="n"/>
    </row>
    <row r="85" ht="15.75" customFormat="1" customHeight="1" s="2">
      <c r="A85" s="54">
        <f>IF(F85&lt;&gt;"",1+MAX($A$2:A84),"")</f>
        <v/>
      </c>
      <c r="B85" s="73" t="n"/>
      <c r="C85" s="53" t="inlineStr">
        <is>
          <t>2x6 Staggered Stud @ 16'' oc (Wall Height = 10'-0'')</t>
        </is>
      </c>
      <c r="D85" s="370" t="n">
        <v>7063.90977443609</v>
      </c>
      <c r="E85" s="45" t="n">
        <v>0.05</v>
      </c>
      <c r="F85" s="370">
        <f>(1+E85)*D85</f>
        <v/>
      </c>
      <c r="G85" s="49" t="inlineStr">
        <is>
          <t>LF</t>
        </is>
      </c>
      <c r="H85" s="364" t="n">
        <v>1.28</v>
      </c>
      <c r="I85" s="365">
        <f>H85*F85</f>
        <v/>
      </c>
      <c r="J85" s="366" t="n">
        <v>1.22</v>
      </c>
      <c r="K85" s="367">
        <f>J85*F85</f>
        <v/>
      </c>
      <c r="L85" s="368">
        <f>K85+I85</f>
        <v/>
      </c>
      <c r="M85" s="369" t="n"/>
      <c r="N85" s="18" t="n"/>
    </row>
    <row r="86" ht="15.75" customFormat="1" customHeight="1" s="2">
      <c r="A86" s="54">
        <f>IF(F86&lt;&gt;"",1+MAX($A$2:A85),"")</f>
        <v/>
      </c>
      <c r="B86" s="73" t="n"/>
      <c r="C86" s="53" t="inlineStr">
        <is>
          <t>2x6 Wood Stud @ 16'' oc (Wall Height = 10'-0'')</t>
        </is>
      </c>
      <c r="D86" s="370" t="n">
        <v>20134</v>
      </c>
      <c r="E86" s="45" t="n">
        <v>0.05</v>
      </c>
      <c r="F86" s="370">
        <f>(1+E86)*D86</f>
        <v/>
      </c>
      <c r="G86" s="49" t="inlineStr">
        <is>
          <t>LF</t>
        </is>
      </c>
      <c r="H86" s="364" t="n">
        <v>1.28</v>
      </c>
      <c r="I86" s="365">
        <f>H86*F86</f>
        <v/>
      </c>
      <c r="J86" s="366" t="n">
        <v>1.22</v>
      </c>
      <c r="K86" s="367">
        <f>J86*F86</f>
        <v/>
      </c>
      <c r="L86" s="368">
        <f>K86+I86</f>
        <v/>
      </c>
      <c r="M86" s="369" t="n"/>
      <c r="N86" s="18" t="n"/>
    </row>
    <row r="87" ht="15.75" customFormat="1" customHeight="1" s="2">
      <c r="A87" s="54">
        <f>IF(F87&lt;&gt;"",1+MAX($A$2:A86),"")</f>
        <v/>
      </c>
      <c r="B87" s="73" t="n"/>
      <c r="C87" s="53" t="inlineStr">
        <is>
          <t>2x6 Wood Stud @ 16'' oc (Wall Height = 3'-6'')</t>
        </is>
      </c>
      <c r="D87" s="370" t="n">
        <v>2056.578947368421</v>
      </c>
      <c r="E87" s="45" t="n">
        <v>0.05</v>
      </c>
      <c r="F87" s="370">
        <f>(1+E87)*D87</f>
        <v/>
      </c>
      <c r="G87" s="49" t="inlineStr">
        <is>
          <t>LF</t>
        </is>
      </c>
      <c r="H87" s="364" t="n">
        <v>1.28</v>
      </c>
      <c r="I87" s="365">
        <f>H87*F87</f>
        <v/>
      </c>
      <c r="J87" s="366" t="n">
        <v>1.22</v>
      </c>
      <c r="K87" s="367">
        <f>J87*F87</f>
        <v/>
      </c>
      <c r="L87" s="368">
        <f>K87+I87</f>
        <v/>
      </c>
      <c r="M87" s="369" t="n"/>
      <c r="N87" s="18" t="n"/>
    </row>
    <row r="88" ht="15.75" customFormat="1" customHeight="1" s="2">
      <c r="A88" s="54">
        <f>IF(F88&lt;&gt;"",1+MAX($A$2:A87),"")</f>
        <v/>
      </c>
      <c r="B88" s="73" t="n"/>
      <c r="C88" s="53" t="inlineStr">
        <is>
          <t>(2) 2x6 Wood Stud Top Runner</t>
        </is>
      </c>
      <c r="D88" s="370" t="n">
        <v>9594.799999999999</v>
      </c>
      <c r="E88" s="45" t="n">
        <v>0.05</v>
      </c>
      <c r="F88" s="370">
        <f>(1+E88)*D88</f>
        <v/>
      </c>
      <c r="G88" s="49" t="inlineStr">
        <is>
          <t>LF</t>
        </is>
      </c>
      <c r="H88" s="364" t="n">
        <v>1.28</v>
      </c>
      <c r="I88" s="365">
        <f>H88*F88</f>
        <v/>
      </c>
      <c r="J88" s="366" t="n">
        <v>1.22</v>
      </c>
      <c r="K88" s="367">
        <f>J88*F88</f>
        <v/>
      </c>
      <c r="L88" s="368">
        <f>K88+I88</f>
        <v/>
      </c>
      <c r="M88" s="369" t="n"/>
      <c r="N88" s="18" t="n"/>
    </row>
    <row r="89" ht="15.75" customFormat="1" customHeight="1" s="2">
      <c r="A89" s="54">
        <f>IF(F89&lt;&gt;"",1+MAX($A$2:A88),"")</f>
        <v/>
      </c>
      <c r="B89" s="73" t="n"/>
      <c r="C89" s="53" t="inlineStr">
        <is>
          <t>2x6 Wood Stud Bottom Runner</t>
        </is>
      </c>
      <c r="D89" s="370" t="n">
        <v>4797.4</v>
      </c>
      <c r="E89" s="45" t="n">
        <v>0.05</v>
      </c>
      <c r="F89" s="370">
        <f>(1+E89)*D89</f>
        <v/>
      </c>
      <c r="G89" s="49" t="inlineStr">
        <is>
          <t>LF</t>
        </is>
      </c>
      <c r="H89" s="364" t="n">
        <v>1.28</v>
      </c>
      <c r="I89" s="365">
        <f>H89*F89</f>
        <v/>
      </c>
      <c r="J89" s="366" t="n">
        <v>1.22</v>
      </c>
      <c r="K89" s="367">
        <f>J89*F89</f>
        <v/>
      </c>
      <c r="L89" s="368">
        <f>K89+I89</f>
        <v/>
      </c>
      <c r="M89" s="369" t="n"/>
      <c r="N89" s="18" t="n"/>
    </row>
    <row r="90" ht="15.75" customFormat="1" customHeight="1" s="2">
      <c r="A90" s="54">
        <f>IF(F90&lt;&gt;"",1+MAX($A$2:A89),"")</f>
        <v/>
      </c>
      <c r="B90" s="73" t="n"/>
      <c r="C90" s="53" t="inlineStr">
        <is>
          <t>(2) 2x6 Staggered Stud Top Runner</t>
        </is>
      </c>
      <c r="D90" s="370" t="n">
        <v>2730</v>
      </c>
      <c r="E90" s="45" t="n">
        <v>0.05</v>
      </c>
      <c r="F90" s="370">
        <f>(1+E90)*D90</f>
        <v/>
      </c>
      <c r="G90" s="49" t="inlineStr">
        <is>
          <t>LF</t>
        </is>
      </c>
      <c r="H90" s="364" t="n">
        <v>1.28</v>
      </c>
      <c r="I90" s="365">
        <f>H90*F90</f>
        <v/>
      </c>
      <c r="J90" s="366" t="n">
        <v>1.22</v>
      </c>
      <c r="K90" s="367">
        <f>J90*F90</f>
        <v/>
      </c>
      <c r="L90" s="368">
        <f>K90+I90</f>
        <v/>
      </c>
      <c r="M90" s="369" t="n"/>
      <c r="N90" s="18" t="n"/>
    </row>
    <row r="91" ht="15.75" customFormat="1" customHeight="1" s="2">
      <c r="A91" s="54">
        <f>IF(F91&lt;&gt;"",1+MAX($A$2:A90),"")</f>
        <v/>
      </c>
      <c r="B91" s="73" t="n"/>
      <c r="C91" s="53" t="inlineStr">
        <is>
          <t>2x6 Staggered Stud Bottom Runner</t>
        </is>
      </c>
      <c r="D91" s="370" t="n">
        <v>1365</v>
      </c>
      <c r="E91" s="45" t="n">
        <v>0.05</v>
      </c>
      <c r="F91" s="370">
        <f>(1+E91)*D91</f>
        <v/>
      </c>
      <c r="G91" s="49" t="inlineStr">
        <is>
          <t>LF</t>
        </is>
      </c>
      <c r="H91" s="364" t="n">
        <v>1.28</v>
      </c>
      <c r="I91" s="365">
        <f>H91*F91</f>
        <v/>
      </c>
      <c r="J91" s="366" t="n">
        <v>1.22</v>
      </c>
      <c r="K91" s="367">
        <f>J91*F91</f>
        <v/>
      </c>
      <c r="L91" s="368">
        <f>K91+I91</f>
        <v/>
      </c>
      <c r="M91" s="369" t="n"/>
      <c r="N91" s="18" t="n"/>
    </row>
    <row r="92" ht="15.75" customFormat="1" customHeight="1" s="2">
      <c r="A92" s="54">
        <f>IF(F92&lt;&gt;"",1+MAX($A$2:A91),"")</f>
        <v/>
      </c>
      <c r="B92" s="73" t="n"/>
      <c r="C92" s="53" t="inlineStr">
        <is>
          <t>(2) 3x4 Wood Stud Top Runner</t>
        </is>
      </c>
      <c r="D92" s="370" t="n">
        <v>432</v>
      </c>
      <c r="E92" s="45" t="n">
        <v>0.05</v>
      </c>
      <c r="F92" s="370">
        <f>(1+E92)*D92</f>
        <v/>
      </c>
      <c r="G92" s="49" t="inlineStr">
        <is>
          <t>LF</t>
        </is>
      </c>
      <c r="H92" s="364" t="n">
        <v>1.48</v>
      </c>
      <c r="I92" s="365">
        <f>H92*F92</f>
        <v/>
      </c>
      <c r="J92" s="366" t="n">
        <v>1.4</v>
      </c>
      <c r="K92" s="367">
        <f>J92*F92</f>
        <v/>
      </c>
      <c r="L92" s="368">
        <f>K92+I92</f>
        <v/>
      </c>
      <c r="M92" s="369" t="n"/>
      <c r="N92" s="18" t="n"/>
    </row>
    <row r="93" ht="15.75" customFormat="1" customHeight="1" s="2">
      <c r="A93" s="54">
        <f>IF(F93&lt;&gt;"",1+MAX($A$2:A92),"")</f>
        <v/>
      </c>
      <c r="B93" s="73" t="n"/>
      <c r="C93" s="53" t="inlineStr">
        <is>
          <t>3x4 Wood Stud Bottom Runner</t>
        </is>
      </c>
      <c r="D93" s="370" t="n">
        <v>216</v>
      </c>
      <c r="E93" s="45" t="n">
        <v>0.05</v>
      </c>
      <c r="F93" s="370">
        <f>(1+E93)*D93</f>
        <v/>
      </c>
      <c r="G93" s="49" t="inlineStr">
        <is>
          <t>LF</t>
        </is>
      </c>
      <c r="H93" s="364" t="n">
        <v>1.48</v>
      </c>
      <c r="I93" s="365">
        <f>H93*F93</f>
        <v/>
      </c>
      <c r="J93" s="366" t="n">
        <v>1.4</v>
      </c>
      <c r="K93" s="367">
        <f>J93*F93</f>
        <v/>
      </c>
      <c r="L93" s="368">
        <f>K93+I93</f>
        <v/>
      </c>
      <c r="M93" s="369" t="n"/>
      <c r="N93" s="18" t="n"/>
    </row>
    <row r="94" ht="15.75" customFormat="1" customHeight="1" s="2">
      <c r="A94" s="54">
        <f>IF(F94&lt;&gt;"",1+MAX($A$2:A93),"")</f>
        <v/>
      </c>
      <c r="B94" s="73" t="n"/>
      <c r="C94" s="53" t="inlineStr">
        <is>
          <t>(2) 2x8 Wood Stud Top Runner</t>
        </is>
      </c>
      <c r="D94" s="370" t="n">
        <v>2525</v>
      </c>
      <c r="E94" s="45" t="n">
        <v>0.05</v>
      </c>
      <c r="F94" s="370">
        <f>(1+E94)*D94</f>
        <v/>
      </c>
      <c r="G94" s="49" t="inlineStr">
        <is>
          <t>LF</t>
        </is>
      </c>
      <c r="H94" s="364" t="n">
        <v>1.38</v>
      </c>
      <c r="I94" s="365">
        <f>H94*F94</f>
        <v/>
      </c>
      <c r="J94" s="366" t="n">
        <v>1.32</v>
      </c>
      <c r="K94" s="367">
        <f>J94*F94</f>
        <v/>
      </c>
      <c r="L94" s="368">
        <f>K94+I94</f>
        <v/>
      </c>
      <c r="M94" s="369" t="n"/>
      <c r="N94" s="18" t="n"/>
    </row>
    <row r="95" ht="15.75" customFormat="1" customHeight="1" s="2">
      <c r="A95" s="54">
        <f>IF(F95&lt;&gt;"",1+MAX($A$2:A94),"")</f>
        <v/>
      </c>
      <c r="B95" s="73" t="n"/>
      <c r="C95" s="53" t="inlineStr">
        <is>
          <t>2x8 Wood Stud Bottom Runner</t>
        </is>
      </c>
      <c r="D95" s="370" t="n">
        <v>1263</v>
      </c>
      <c r="E95" s="45" t="n">
        <v>0.05</v>
      </c>
      <c r="F95" s="370">
        <f>(1+E95)*D95</f>
        <v/>
      </c>
      <c r="G95" s="49" t="inlineStr">
        <is>
          <t>LF</t>
        </is>
      </c>
      <c r="H95" s="364" t="n">
        <v>1.38</v>
      </c>
      <c r="I95" s="365">
        <f>H95*F95</f>
        <v/>
      </c>
      <c r="J95" s="366" t="n">
        <v>1.32</v>
      </c>
      <c r="K95" s="367">
        <f>J95*F95</f>
        <v/>
      </c>
      <c r="L95" s="368">
        <f>K95+I95</f>
        <v/>
      </c>
      <c r="M95" s="369" t="n"/>
      <c r="N95" s="18" t="n"/>
    </row>
    <row r="96" ht="15.75" customFormat="1" customHeight="1" s="90">
      <c r="A96" s="54">
        <f>IF(F96&lt;&gt;"",1+MAX($A$2:A95),"")</f>
        <v/>
      </c>
      <c r="B96" s="94" t="n"/>
      <c r="C96" s="300" t="inlineStr">
        <is>
          <t>ROUGH CARPENTRY</t>
        </is>
      </c>
      <c r="D96" s="373" t="n"/>
      <c r="E96" s="97" t="n"/>
      <c r="F96" s="373" t="n"/>
      <c r="G96" s="98" t="n"/>
      <c r="H96" s="374" t="n"/>
      <c r="I96" s="375" t="n"/>
      <c r="J96" s="376" t="n"/>
      <c r="K96" s="377" t="n"/>
      <c r="L96" s="378" t="n"/>
      <c r="M96" s="379" t="n"/>
      <c r="N96" s="105" t="n"/>
      <c r="O96" s="89" t="n"/>
      <c r="P96" s="89" t="n"/>
      <c r="Q96" s="89" t="n"/>
      <c r="R96" s="89" t="n"/>
      <c r="S96" s="89" t="n"/>
      <c r="T96" s="89" t="n"/>
      <c r="U96" s="89" t="n"/>
      <c r="V96" s="89" t="n"/>
      <c r="W96" s="89" t="n"/>
      <c r="X96" s="89" t="n"/>
      <c r="Y96" s="89" t="n"/>
      <c r="Z96" s="89" t="n"/>
      <c r="AA96" s="89" t="n"/>
      <c r="AB96" s="89" t="n"/>
      <c r="AC96" s="89" t="n"/>
      <c r="AD96" s="89" t="n"/>
      <c r="AE96" s="89" t="n"/>
      <c r="AF96" s="89" t="n"/>
      <c r="AG96" s="89" t="n"/>
      <c r="AH96" s="89" t="n"/>
      <c r="AI96" s="89" t="n"/>
      <c r="AJ96" s="89" t="n"/>
      <c r="AK96" s="89" t="n"/>
      <c r="AL96" s="89" t="n"/>
      <c r="AM96" s="89" t="n"/>
      <c r="AN96" s="89" t="n"/>
      <c r="AO96" s="89" t="n"/>
      <c r="AP96" s="89" t="n"/>
      <c r="AQ96" s="89" t="n"/>
      <c r="AR96" s="89" t="n"/>
      <c r="AS96" s="89" t="n"/>
      <c r="AT96" s="89" t="n"/>
      <c r="AU96" s="89" t="n"/>
      <c r="AV96" s="89" t="n"/>
      <c r="AW96" s="89" t="n"/>
      <c r="AX96" s="89" t="n"/>
      <c r="AY96" s="89" t="n"/>
      <c r="AZ96" s="89" t="n"/>
      <c r="BA96" s="89" t="n"/>
      <c r="BB96" s="89" t="n"/>
      <c r="BC96" s="89" t="n"/>
      <c r="BD96" s="89" t="n"/>
      <c r="BE96" s="89" t="n"/>
      <c r="BF96" s="89" t="n"/>
      <c r="BG96" s="89" t="n"/>
      <c r="BH96" s="89" t="n"/>
      <c r="BI96" s="89" t="n"/>
      <c r="BJ96" s="89" t="n"/>
      <c r="BK96" s="89" t="n"/>
      <c r="BL96" s="89" t="n"/>
      <c r="BM96" s="89" t="n"/>
      <c r="BN96" s="89" t="n"/>
      <c r="BO96" s="89" t="n"/>
      <c r="BP96" s="89" t="n"/>
      <c r="BQ96" s="89" t="n"/>
      <c r="BR96" s="89" t="n"/>
      <c r="BS96" s="89" t="n"/>
      <c r="BT96" s="89" t="n"/>
      <c r="BU96" s="89" t="n"/>
      <c r="BV96" s="89" t="n"/>
      <c r="BW96" s="89" t="n"/>
    </row>
    <row r="97" ht="15.75" customFormat="1" customHeight="1" s="90">
      <c r="A97" s="54">
        <f>IF(F97&lt;&gt;"",1+MAX($A$2:A96),"")</f>
        <v/>
      </c>
      <c r="B97" s="108" t="inlineStr">
        <is>
          <t>S-2 To S-4</t>
        </is>
      </c>
      <c r="C97" s="95" t="inlineStr">
        <is>
          <t>DR-1: 4 X 14 Blocking</t>
        </is>
      </c>
      <c r="D97" s="373" t="n">
        <v>613.02</v>
      </c>
      <c r="E97" s="97" t="n">
        <v>0.05</v>
      </c>
      <c r="F97" s="373">
        <f>(1+E97)*D97</f>
        <v/>
      </c>
      <c r="G97" s="98" t="inlineStr">
        <is>
          <t>LF</t>
        </is>
      </c>
      <c r="H97" s="374" t="n">
        <v>8.960000000000001</v>
      </c>
      <c r="I97" s="375">
        <f>H97*F97</f>
        <v/>
      </c>
      <c r="J97" s="380" t="n">
        <v>3.5</v>
      </c>
      <c r="K97" s="377">
        <f>J97*F97</f>
        <v/>
      </c>
      <c r="L97" s="378">
        <f>K97+I97</f>
        <v/>
      </c>
      <c r="M97" s="379" t="n"/>
      <c r="N97" s="105" t="n"/>
      <c r="O97" s="89" t="n"/>
      <c r="P97" s="89" t="n"/>
      <c r="Q97" s="89" t="n"/>
      <c r="R97" s="89" t="n"/>
      <c r="S97" s="89" t="n"/>
      <c r="T97" s="89" t="n"/>
      <c r="U97" s="89" t="n"/>
      <c r="V97" s="89" t="n"/>
      <c r="W97" s="89" t="n"/>
      <c r="X97" s="89" t="n"/>
      <c r="Y97" s="89" t="n"/>
      <c r="Z97" s="89" t="n"/>
      <c r="AA97" s="89" t="n"/>
      <c r="AB97" s="89" t="n"/>
      <c r="AC97" s="89" t="n"/>
      <c r="AD97" s="89" t="n"/>
      <c r="AE97" s="89" t="n"/>
      <c r="AF97" s="89" t="n"/>
      <c r="AG97" s="89" t="n"/>
      <c r="AH97" s="89" t="n"/>
      <c r="AI97" s="89" t="n"/>
      <c r="AJ97" s="89" t="n"/>
      <c r="AK97" s="89" t="n"/>
      <c r="AL97" s="89" t="n"/>
      <c r="AM97" s="89" t="n"/>
      <c r="AN97" s="89" t="n"/>
      <c r="AO97" s="89" t="n"/>
      <c r="AP97" s="89" t="n"/>
      <c r="AQ97" s="89" t="n"/>
      <c r="AR97" s="89" t="n"/>
      <c r="AS97" s="89" t="n"/>
      <c r="AT97" s="89" t="n"/>
      <c r="AU97" s="89" t="n"/>
      <c r="AV97" s="89" t="n"/>
      <c r="AW97" s="89" t="n"/>
      <c r="AX97" s="89" t="n"/>
      <c r="AY97" s="89" t="n"/>
      <c r="AZ97" s="89" t="n"/>
      <c r="BA97" s="89" t="n"/>
      <c r="BB97" s="89" t="n"/>
      <c r="BC97" s="89" t="n"/>
      <c r="BD97" s="89" t="n"/>
      <c r="BE97" s="89" t="n"/>
      <c r="BF97" s="89" t="n"/>
      <c r="BG97" s="89" t="n"/>
      <c r="BH97" s="89" t="n"/>
      <c r="BI97" s="89" t="n"/>
      <c r="BJ97" s="89" t="n"/>
      <c r="BK97" s="89" t="n"/>
      <c r="BL97" s="89" t="n"/>
      <c r="BM97" s="89" t="n"/>
      <c r="BN97" s="89" t="n"/>
      <c r="BO97" s="89" t="n"/>
      <c r="BP97" s="89" t="n"/>
      <c r="BQ97" s="89" t="n"/>
      <c r="BR97" s="89" t="n"/>
      <c r="BS97" s="89" t="n"/>
      <c r="BT97" s="89" t="n"/>
      <c r="BU97" s="89" t="n"/>
      <c r="BV97" s="89" t="n"/>
      <c r="BW97" s="89" t="n"/>
    </row>
    <row r="98" ht="15.75" customFormat="1" customHeight="1" s="90">
      <c r="A98" s="54">
        <f>IF(F98&lt;&gt;"",1+MAX($A$2:A97),"")</f>
        <v/>
      </c>
      <c r="B98" s="383" t="n"/>
      <c r="C98" s="95" t="inlineStr">
        <is>
          <t>DR-2: 4 X 14 Blocking As Drag</t>
        </is>
      </c>
      <c r="D98" s="373" t="n">
        <v>320.26</v>
      </c>
      <c r="E98" s="97" t="n">
        <v>0.05</v>
      </c>
      <c r="F98" s="373">
        <f>(1+E98)*D98</f>
        <v/>
      </c>
      <c r="G98" s="98" t="inlineStr">
        <is>
          <t>LF</t>
        </is>
      </c>
      <c r="H98" s="374" t="n">
        <v>8.960000000000001</v>
      </c>
      <c r="I98" s="375">
        <f>H98*F98</f>
        <v/>
      </c>
      <c r="J98" s="380" t="n">
        <v>3.5</v>
      </c>
      <c r="K98" s="377">
        <f>J98*F98</f>
        <v/>
      </c>
      <c r="L98" s="378">
        <f>K98+I98</f>
        <v/>
      </c>
      <c r="M98" s="379" t="n"/>
      <c r="N98" s="105" t="n"/>
      <c r="O98" s="89" t="n"/>
      <c r="P98" s="89" t="n"/>
      <c r="Q98" s="89" t="n"/>
      <c r="R98" s="89" t="n"/>
      <c r="S98" s="89" t="n"/>
      <c r="T98" s="89" t="n"/>
      <c r="U98" s="89" t="n"/>
      <c r="V98" s="89" t="n"/>
      <c r="W98" s="89" t="n"/>
      <c r="X98" s="89" t="n"/>
      <c r="Y98" s="89" t="n"/>
      <c r="Z98" s="89" t="n"/>
      <c r="AA98" s="89" t="n"/>
      <c r="AB98" s="89" t="n"/>
      <c r="AC98" s="89" t="n"/>
      <c r="AD98" s="89" t="n"/>
      <c r="AE98" s="89" t="n"/>
      <c r="AF98" s="89" t="n"/>
      <c r="AG98" s="89" t="n"/>
      <c r="AH98" s="89" t="n"/>
      <c r="AI98" s="89" t="n"/>
      <c r="AJ98" s="89" t="n"/>
      <c r="AK98" s="89" t="n"/>
      <c r="AL98" s="89" t="n"/>
      <c r="AM98" s="89" t="n"/>
      <c r="AN98" s="89" t="n"/>
      <c r="AO98" s="89" t="n"/>
      <c r="AP98" s="89" t="n"/>
      <c r="AQ98" s="89" t="n"/>
      <c r="AR98" s="89" t="n"/>
      <c r="AS98" s="89" t="n"/>
      <c r="AT98" s="89" t="n"/>
      <c r="AU98" s="89" t="n"/>
      <c r="AV98" s="89" t="n"/>
      <c r="AW98" s="89" t="n"/>
      <c r="AX98" s="89" t="n"/>
      <c r="AY98" s="89" t="n"/>
      <c r="AZ98" s="89" t="n"/>
      <c r="BA98" s="89" t="n"/>
      <c r="BB98" s="89" t="n"/>
      <c r="BC98" s="89" t="n"/>
      <c r="BD98" s="89" t="n"/>
      <c r="BE98" s="89" t="n"/>
      <c r="BF98" s="89" t="n"/>
      <c r="BG98" s="89" t="n"/>
      <c r="BH98" s="89" t="n"/>
      <c r="BI98" s="89" t="n"/>
      <c r="BJ98" s="89" t="n"/>
      <c r="BK98" s="89" t="n"/>
      <c r="BL98" s="89" t="n"/>
      <c r="BM98" s="89" t="n"/>
      <c r="BN98" s="89" t="n"/>
      <c r="BO98" s="89" t="n"/>
      <c r="BP98" s="89" t="n"/>
      <c r="BQ98" s="89" t="n"/>
      <c r="BR98" s="89" t="n"/>
      <c r="BS98" s="89" t="n"/>
      <c r="BT98" s="89" t="n"/>
      <c r="BU98" s="89" t="n"/>
      <c r="BV98" s="89" t="n"/>
      <c r="BW98" s="89" t="n"/>
    </row>
    <row r="99" ht="15.75" customFormat="1" customHeight="1" s="90">
      <c r="A99" s="54">
        <f>IF(F99&lt;&gt;"",1+MAX($A$2:A98),"")</f>
        <v/>
      </c>
      <c r="B99" s="94" t="n"/>
      <c r="C99" s="300" t="inlineStr">
        <is>
          <t>WOODEN BEAMS AND HEADERS</t>
        </is>
      </c>
      <c r="D99" s="373" t="n"/>
      <c r="E99" s="97" t="n"/>
      <c r="F99" s="373" t="n"/>
      <c r="G99" s="98" t="n"/>
      <c r="H99" s="374" t="n"/>
      <c r="I99" s="375" t="n"/>
      <c r="J99" s="380" t="n"/>
      <c r="K99" s="377" t="n"/>
      <c r="L99" s="378" t="n"/>
      <c r="M99" s="379" t="n"/>
      <c r="N99" s="105" t="n"/>
      <c r="O99" s="89" t="n"/>
      <c r="P99" s="89" t="n"/>
      <c r="Q99" s="89" t="n"/>
      <c r="R99" s="89" t="n"/>
      <c r="S99" s="89" t="n"/>
      <c r="T99" s="89" t="n"/>
      <c r="U99" s="89" t="n"/>
      <c r="V99" s="89" t="n"/>
      <c r="W99" s="89" t="n"/>
      <c r="X99" s="89" t="n"/>
      <c r="Y99" s="89" t="n"/>
      <c r="Z99" s="89" t="n"/>
      <c r="AA99" s="89" t="n"/>
      <c r="AB99" s="89" t="n"/>
      <c r="AC99" s="89" t="n"/>
      <c r="AD99" s="89" t="n"/>
      <c r="AE99" s="89" t="n"/>
      <c r="AF99" s="89" t="n"/>
      <c r="AG99" s="89" t="n"/>
      <c r="AH99" s="89" t="n"/>
      <c r="AI99" s="89" t="n"/>
      <c r="AJ99" s="89" t="n"/>
      <c r="AK99" s="89" t="n"/>
      <c r="AL99" s="89" t="n"/>
      <c r="AM99" s="89" t="n"/>
      <c r="AN99" s="89" t="n"/>
      <c r="AO99" s="89" t="n"/>
      <c r="AP99" s="89" t="n"/>
      <c r="AQ99" s="89" t="n"/>
      <c r="AR99" s="89" t="n"/>
      <c r="AS99" s="89" t="n"/>
      <c r="AT99" s="89" t="n"/>
      <c r="AU99" s="89" t="n"/>
      <c r="AV99" s="89" t="n"/>
      <c r="AW99" s="89" t="n"/>
      <c r="AX99" s="89" t="n"/>
      <c r="AY99" s="89" t="n"/>
      <c r="AZ99" s="89" t="n"/>
      <c r="BA99" s="89" t="n"/>
      <c r="BB99" s="89" t="n"/>
      <c r="BC99" s="89" t="n"/>
      <c r="BD99" s="89" t="n"/>
      <c r="BE99" s="89" t="n"/>
      <c r="BF99" s="89" t="n"/>
      <c r="BG99" s="89" t="n"/>
      <c r="BH99" s="89" t="n"/>
      <c r="BI99" s="89" t="n"/>
      <c r="BJ99" s="89" t="n"/>
      <c r="BK99" s="89" t="n"/>
      <c r="BL99" s="89" t="n"/>
      <c r="BM99" s="89" t="n"/>
      <c r="BN99" s="89" t="n"/>
      <c r="BO99" s="89" t="n"/>
      <c r="BP99" s="89" t="n"/>
      <c r="BQ99" s="89" t="n"/>
      <c r="BR99" s="89" t="n"/>
      <c r="BS99" s="89" t="n"/>
      <c r="BT99" s="89" t="n"/>
      <c r="BU99" s="89" t="n"/>
      <c r="BV99" s="89" t="n"/>
      <c r="BW99" s="89" t="n"/>
    </row>
    <row r="100" ht="15.75" customFormat="1" customHeight="1" s="90">
      <c r="A100" s="54">
        <f>IF(F100&lt;&gt;"",1+MAX($A$2:A99),"")</f>
        <v/>
      </c>
      <c r="B100" s="108" t="inlineStr">
        <is>
          <t>S-2 To S-4</t>
        </is>
      </c>
      <c r="C100" s="95" t="inlineStr">
        <is>
          <t>Floor Beam 2FB-1: 6 X 14 DF #1</t>
        </is>
      </c>
      <c r="D100" s="373" t="n">
        <v>37.18</v>
      </c>
      <c r="E100" s="97" t="n">
        <v>0.05</v>
      </c>
      <c r="F100" s="373">
        <f>(1+E100)*D100</f>
        <v/>
      </c>
      <c r="G100" s="98" t="inlineStr">
        <is>
          <t>LF</t>
        </is>
      </c>
      <c r="H100" s="374" t="n">
        <v>14.75</v>
      </c>
      <c r="I100" s="375">
        <f>H100*F100</f>
        <v/>
      </c>
      <c r="J100" s="380" t="n">
        <v>6.94</v>
      </c>
      <c r="K100" s="377">
        <f>J100*F100</f>
        <v/>
      </c>
      <c r="L100" s="378">
        <f>K100+I100</f>
        <v/>
      </c>
      <c r="M100" s="379" t="n"/>
      <c r="N100" s="105" t="n"/>
      <c r="O100" s="89" t="n"/>
      <c r="P100" s="89" t="n"/>
      <c r="Q100" s="89" t="n"/>
      <c r="R100" s="89" t="n"/>
      <c r="S100" s="89" t="n"/>
      <c r="T100" s="89" t="n"/>
      <c r="U100" s="89" t="n"/>
      <c r="V100" s="89" t="n"/>
      <c r="W100" s="89" t="n"/>
      <c r="X100" s="89" t="n"/>
      <c r="Y100" s="89" t="n"/>
      <c r="Z100" s="89" t="n"/>
      <c r="AA100" s="89" t="n"/>
      <c r="AB100" s="89" t="n"/>
      <c r="AC100" s="89" t="n"/>
      <c r="AD100" s="89" t="n"/>
      <c r="AE100" s="89" t="n"/>
      <c r="AF100" s="89" t="n"/>
      <c r="AG100" s="89" t="n"/>
      <c r="AH100" s="89" t="n"/>
      <c r="AI100" s="89" t="n"/>
      <c r="AJ100" s="89" t="n"/>
      <c r="AK100" s="89" t="n"/>
      <c r="AL100" s="89" t="n"/>
      <c r="AM100" s="89" t="n"/>
      <c r="AN100" s="89" t="n"/>
      <c r="AO100" s="89" t="n"/>
      <c r="AP100" s="89" t="n"/>
      <c r="AQ100" s="89" t="n"/>
      <c r="AR100" s="89" t="n"/>
      <c r="AS100" s="89" t="n"/>
      <c r="AT100" s="89" t="n"/>
      <c r="AU100" s="89" t="n"/>
      <c r="AV100" s="89" t="n"/>
      <c r="AW100" s="89" t="n"/>
      <c r="AX100" s="89" t="n"/>
      <c r="AY100" s="89" t="n"/>
      <c r="AZ100" s="89" t="n"/>
      <c r="BA100" s="89" t="n"/>
      <c r="BB100" s="89" t="n"/>
      <c r="BC100" s="89" t="n"/>
      <c r="BD100" s="89" t="n"/>
      <c r="BE100" s="89" t="n"/>
      <c r="BF100" s="89" t="n"/>
      <c r="BG100" s="89" t="n"/>
      <c r="BH100" s="89" t="n"/>
      <c r="BI100" s="89" t="n"/>
      <c r="BJ100" s="89" t="n"/>
      <c r="BK100" s="89" t="n"/>
      <c r="BL100" s="89" t="n"/>
      <c r="BM100" s="89" t="n"/>
      <c r="BN100" s="89" t="n"/>
      <c r="BO100" s="89" t="n"/>
      <c r="BP100" s="89" t="n"/>
      <c r="BQ100" s="89" t="n"/>
      <c r="BR100" s="89" t="n"/>
      <c r="BS100" s="89" t="n"/>
      <c r="BT100" s="89" t="n"/>
      <c r="BU100" s="89" t="n"/>
      <c r="BV100" s="89" t="n"/>
      <c r="BW100" s="89" t="n"/>
    </row>
    <row r="101" ht="15.75" customFormat="1" customHeight="1" s="90">
      <c r="A101" s="54">
        <f>IF(F101&lt;&gt;"",1+MAX($A$2:A100),"")</f>
        <v/>
      </c>
      <c r="B101" s="381" t="n"/>
      <c r="C101" s="95" t="inlineStr">
        <is>
          <t>Floor Beam 2FB-2: 4 X 14 DF #1</t>
        </is>
      </c>
      <c r="D101" s="373" t="n">
        <v>13.02</v>
      </c>
      <c r="E101" s="97" t="n">
        <v>0.05</v>
      </c>
      <c r="F101" s="373">
        <f>(1+E101)*D101</f>
        <v/>
      </c>
      <c r="G101" s="98" t="inlineStr">
        <is>
          <t>LF</t>
        </is>
      </c>
      <c r="H101" s="374" t="n">
        <v>12.2</v>
      </c>
      <c r="I101" s="375">
        <f>H101*F101</f>
        <v/>
      </c>
      <c r="J101" s="380" t="n">
        <v>4.85</v>
      </c>
      <c r="K101" s="377">
        <f>J101*F101</f>
        <v/>
      </c>
      <c r="L101" s="378">
        <f>K101+I101</f>
        <v/>
      </c>
      <c r="M101" s="379" t="n"/>
      <c r="N101" s="105" t="n"/>
      <c r="O101" s="89" t="n"/>
      <c r="P101" s="89" t="n"/>
      <c r="Q101" s="89" t="n"/>
      <c r="R101" s="89" t="n"/>
      <c r="S101" s="89" t="n"/>
      <c r="T101" s="89" t="n"/>
      <c r="U101" s="89" t="n"/>
      <c r="V101" s="89" t="n"/>
      <c r="W101" s="89" t="n"/>
      <c r="X101" s="89" t="n"/>
      <c r="Y101" s="89" t="n"/>
      <c r="Z101" s="89" t="n"/>
      <c r="AA101" s="89" t="n"/>
      <c r="AB101" s="89" t="n"/>
      <c r="AC101" s="89" t="n"/>
      <c r="AD101" s="89" t="n"/>
      <c r="AE101" s="89" t="n"/>
      <c r="AF101" s="89" t="n"/>
      <c r="AG101" s="89" t="n"/>
      <c r="AH101" s="89" t="n"/>
      <c r="AI101" s="89" t="n"/>
      <c r="AJ101" s="89" t="n"/>
      <c r="AK101" s="89" t="n"/>
      <c r="AL101" s="89" t="n"/>
      <c r="AM101" s="89" t="n"/>
      <c r="AN101" s="89" t="n"/>
      <c r="AO101" s="89" t="n"/>
      <c r="AP101" s="89" t="n"/>
      <c r="AQ101" s="89" t="n"/>
      <c r="AR101" s="89" t="n"/>
      <c r="AS101" s="89" t="n"/>
      <c r="AT101" s="89" t="n"/>
      <c r="AU101" s="89" t="n"/>
      <c r="AV101" s="89" t="n"/>
      <c r="AW101" s="89" t="n"/>
      <c r="AX101" s="89" t="n"/>
      <c r="AY101" s="89" t="n"/>
      <c r="AZ101" s="89" t="n"/>
      <c r="BA101" s="89" t="n"/>
      <c r="BB101" s="89" t="n"/>
      <c r="BC101" s="89" t="n"/>
      <c r="BD101" s="89" t="n"/>
      <c r="BE101" s="89" t="n"/>
      <c r="BF101" s="89" t="n"/>
      <c r="BG101" s="89" t="n"/>
      <c r="BH101" s="89" t="n"/>
      <c r="BI101" s="89" t="n"/>
      <c r="BJ101" s="89" t="n"/>
      <c r="BK101" s="89" t="n"/>
      <c r="BL101" s="89" t="n"/>
      <c r="BM101" s="89" t="n"/>
      <c r="BN101" s="89" t="n"/>
      <c r="BO101" s="89" t="n"/>
      <c r="BP101" s="89" t="n"/>
      <c r="BQ101" s="89" t="n"/>
      <c r="BR101" s="89" t="n"/>
      <c r="BS101" s="89" t="n"/>
      <c r="BT101" s="89" t="n"/>
      <c r="BU101" s="89" t="n"/>
      <c r="BV101" s="89" t="n"/>
      <c r="BW101" s="89" t="n"/>
    </row>
    <row r="102" ht="15.75" customFormat="1" customHeight="1" s="90">
      <c r="A102" s="54">
        <f>IF(F102&lt;&gt;"",1+MAX($A$2:A101),"")</f>
        <v/>
      </c>
      <c r="B102" s="381" t="n"/>
      <c r="C102" s="95" t="inlineStr">
        <is>
          <t>Floor Beam 2FB-3: 4 X 14 DF #1</t>
        </is>
      </c>
      <c r="D102" s="373" t="n">
        <v>28.15</v>
      </c>
      <c r="E102" s="97" t="n">
        <v>0.05</v>
      </c>
      <c r="F102" s="373">
        <f>(1+E102)*D102</f>
        <v/>
      </c>
      <c r="G102" s="98" t="inlineStr">
        <is>
          <t>LF</t>
        </is>
      </c>
      <c r="H102" s="374" t="n">
        <v>12.2</v>
      </c>
      <c r="I102" s="375">
        <f>H102*F102</f>
        <v/>
      </c>
      <c r="J102" s="380" t="n">
        <v>4.85</v>
      </c>
      <c r="K102" s="377">
        <f>J102*F102</f>
        <v/>
      </c>
      <c r="L102" s="378">
        <f>K102+I102</f>
        <v/>
      </c>
      <c r="M102" s="379" t="n"/>
      <c r="N102" s="105" t="n"/>
      <c r="O102" s="89" t="n"/>
      <c r="P102" s="89" t="n"/>
      <c r="Q102" s="89" t="n"/>
      <c r="R102" s="89" t="n"/>
      <c r="S102" s="89" t="n"/>
      <c r="T102" s="89" t="n"/>
      <c r="U102" s="89" t="n"/>
      <c r="V102" s="89" t="n"/>
      <c r="W102" s="89" t="n"/>
      <c r="X102" s="89" t="n"/>
      <c r="Y102" s="89" t="n"/>
      <c r="Z102" s="89" t="n"/>
      <c r="AA102" s="89" t="n"/>
      <c r="AB102" s="89" t="n"/>
      <c r="AC102" s="89" t="n"/>
      <c r="AD102" s="89" t="n"/>
      <c r="AE102" s="89" t="n"/>
      <c r="AF102" s="89" t="n"/>
      <c r="AG102" s="89" t="n"/>
      <c r="AH102" s="89" t="n"/>
      <c r="AI102" s="89" t="n"/>
      <c r="AJ102" s="89" t="n"/>
      <c r="AK102" s="89" t="n"/>
      <c r="AL102" s="89" t="n"/>
      <c r="AM102" s="89" t="n"/>
      <c r="AN102" s="89" t="n"/>
      <c r="AO102" s="89" t="n"/>
      <c r="AP102" s="89" t="n"/>
      <c r="AQ102" s="89" t="n"/>
      <c r="AR102" s="89" t="n"/>
      <c r="AS102" s="89" t="n"/>
      <c r="AT102" s="89" t="n"/>
      <c r="AU102" s="89" t="n"/>
      <c r="AV102" s="89" t="n"/>
      <c r="AW102" s="89" t="n"/>
      <c r="AX102" s="89" t="n"/>
      <c r="AY102" s="89" t="n"/>
      <c r="AZ102" s="89" t="n"/>
      <c r="BA102" s="89" t="n"/>
      <c r="BB102" s="89" t="n"/>
      <c r="BC102" s="89" t="n"/>
      <c r="BD102" s="89" t="n"/>
      <c r="BE102" s="89" t="n"/>
      <c r="BF102" s="89" t="n"/>
      <c r="BG102" s="89" t="n"/>
      <c r="BH102" s="89" t="n"/>
      <c r="BI102" s="89" t="n"/>
      <c r="BJ102" s="89" t="n"/>
      <c r="BK102" s="89" t="n"/>
      <c r="BL102" s="89" t="n"/>
      <c r="BM102" s="89" t="n"/>
      <c r="BN102" s="89" t="n"/>
      <c r="BO102" s="89" t="n"/>
      <c r="BP102" s="89" t="n"/>
      <c r="BQ102" s="89" t="n"/>
      <c r="BR102" s="89" t="n"/>
      <c r="BS102" s="89" t="n"/>
      <c r="BT102" s="89" t="n"/>
      <c r="BU102" s="89" t="n"/>
      <c r="BV102" s="89" t="n"/>
      <c r="BW102" s="89" t="n"/>
    </row>
    <row r="103" ht="15.75" customFormat="1" customHeight="1" s="90">
      <c r="A103" s="54">
        <f>IF(F103&lt;&gt;"",1+MAX($A$2:A102),"")</f>
        <v/>
      </c>
      <c r="B103" s="381" t="n"/>
      <c r="C103" s="95" t="inlineStr">
        <is>
          <t>Floor Beam 2FB-4: 7" X 14" Parallam 2.2E</t>
        </is>
      </c>
      <c r="D103" s="373" t="n">
        <v>11.71</v>
      </c>
      <c r="E103" s="97" t="n">
        <v>0.05</v>
      </c>
      <c r="F103" s="373">
        <f>(1+E103)*D103</f>
        <v/>
      </c>
      <c r="G103" s="98" t="inlineStr">
        <is>
          <t>LF</t>
        </is>
      </c>
      <c r="H103" s="374" t="n">
        <v>18.36</v>
      </c>
      <c r="I103" s="375">
        <f>H103*F103</f>
        <v/>
      </c>
      <c r="J103" s="380" t="n">
        <v>7.72</v>
      </c>
      <c r="K103" s="377">
        <f>J103*F103</f>
        <v/>
      </c>
      <c r="L103" s="378">
        <f>K103+I103</f>
        <v/>
      </c>
      <c r="M103" s="379" t="n"/>
      <c r="N103" s="105" t="n"/>
      <c r="O103" s="89" t="n"/>
      <c r="P103" s="89" t="n"/>
      <c r="Q103" s="89" t="n"/>
      <c r="R103" s="89" t="n"/>
      <c r="S103" s="89" t="n"/>
      <c r="T103" s="89" t="n"/>
      <c r="U103" s="89" t="n"/>
      <c r="V103" s="89" t="n"/>
      <c r="W103" s="89" t="n"/>
      <c r="X103" s="89" t="n"/>
      <c r="Y103" s="89" t="n"/>
      <c r="Z103" s="89" t="n"/>
      <c r="AA103" s="89" t="n"/>
      <c r="AB103" s="89" t="n"/>
      <c r="AC103" s="89" t="n"/>
      <c r="AD103" s="89" t="n"/>
      <c r="AE103" s="89" t="n"/>
      <c r="AF103" s="89" t="n"/>
      <c r="AG103" s="89" t="n"/>
      <c r="AH103" s="89" t="n"/>
      <c r="AI103" s="89" t="n"/>
      <c r="AJ103" s="89" t="n"/>
      <c r="AK103" s="89" t="n"/>
      <c r="AL103" s="89" t="n"/>
      <c r="AM103" s="89" t="n"/>
      <c r="AN103" s="89" t="n"/>
      <c r="AO103" s="89" t="n"/>
      <c r="AP103" s="89" t="n"/>
      <c r="AQ103" s="89" t="n"/>
      <c r="AR103" s="89" t="n"/>
      <c r="AS103" s="89" t="n"/>
      <c r="AT103" s="89" t="n"/>
      <c r="AU103" s="89" t="n"/>
      <c r="AV103" s="89" t="n"/>
      <c r="AW103" s="89" t="n"/>
      <c r="AX103" s="89" t="n"/>
      <c r="AY103" s="89" t="n"/>
      <c r="AZ103" s="89" t="n"/>
      <c r="BA103" s="89" t="n"/>
      <c r="BB103" s="89" t="n"/>
      <c r="BC103" s="89" t="n"/>
      <c r="BD103" s="89" t="n"/>
      <c r="BE103" s="89" t="n"/>
      <c r="BF103" s="89" t="n"/>
      <c r="BG103" s="89" t="n"/>
      <c r="BH103" s="89" t="n"/>
      <c r="BI103" s="89" t="n"/>
      <c r="BJ103" s="89" t="n"/>
      <c r="BK103" s="89" t="n"/>
      <c r="BL103" s="89" t="n"/>
      <c r="BM103" s="89" t="n"/>
      <c r="BN103" s="89" t="n"/>
      <c r="BO103" s="89" t="n"/>
      <c r="BP103" s="89" t="n"/>
      <c r="BQ103" s="89" t="n"/>
      <c r="BR103" s="89" t="n"/>
      <c r="BS103" s="89" t="n"/>
      <c r="BT103" s="89" t="n"/>
      <c r="BU103" s="89" t="n"/>
      <c r="BV103" s="89" t="n"/>
      <c r="BW103" s="89" t="n"/>
    </row>
    <row r="104" ht="15.75" customFormat="1" customHeight="1" s="90">
      <c r="A104" s="54">
        <f>IF(F104&lt;&gt;"",1+MAX($A$2:A103),"")</f>
        <v/>
      </c>
      <c r="B104" s="381" t="n"/>
      <c r="C104" s="95" t="inlineStr">
        <is>
          <t>Floor Beam 2FB-5: 7" X 14" Parallam 2.2E</t>
        </is>
      </c>
      <c r="D104" s="373" t="n">
        <v>17.97</v>
      </c>
      <c r="E104" s="97" t="n">
        <v>0.05</v>
      </c>
      <c r="F104" s="373">
        <f>(1+E104)*D104</f>
        <v/>
      </c>
      <c r="G104" s="98" t="inlineStr">
        <is>
          <t>LF</t>
        </is>
      </c>
      <c r="H104" s="374" t="n">
        <v>18.36</v>
      </c>
      <c r="I104" s="375">
        <f>H104*F104</f>
        <v/>
      </c>
      <c r="J104" s="380" t="n">
        <v>7.72</v>
      </c>
      <c r="K104" s="377">
        <f>J104*F104</f>
        <v/>
      </c>
      <c r="L104" s="378">
        <f>K104+I104</f>
        <v/>
      </c>
      <c r="M104" s="379" t="n"/>
      <c r="N104" s="105" t="n"/>
      <c r="O104" s="89" t="n"/>
      <c r="P104" s="89" t="n"/>
      <c r="Q104" s="89" t="n"/>
      <c r="R104" s="89" t="n"/>
      <c r="S104" s="89" t="n"/>
      <c r="T104" s="89" t="n"/>
      <c r="U104" s="89" t="n"/>
      <c r="V104" s="89" t="n"/>
      <c r="W104" s="89" t="n"/>
      <c r="X104" s="89" t="n"/>
      <c r="Y104" s="89" t="n"/>
      <c r="Z104" s="89" t="n"/>
      <c r="AA104" s="89" t="n"/>
      <c r="AB104" s="89" t="n"/>
      <c r="AC104" s="89" t="n"/>
      <c r="AD104" s="89" t="n"/>
      <c r="AE104" s="89" t="n"/>
      <c r="AF104" s="89" t="n"/>
      <c r="AG104" s="89" t="n"/>
      <c r="AH104" s="89" t="n"/>
      <c r="AI104" s="89" t="n"/>
      <c r="AJ104" s="89" t="n"/>
      <c r="AK104" s="89" t="n"/>
      <c r="AL104" s="89" t="n"/>
      <c r="AM104" s="89" t="n"/>
      <c r="AN104" s="89" t="n"/>
      <c r="AO104" s="89" t="n"/>
      <c r="AP104" s="89" t="n"/>
      <c r="AQ104" s="89" t="n"/>
      <c r="AR104" s="89" t="n"/>
      <c r="AS104" s="89" t="n"/>
      <c r="AT104" s="89" t="n"/>
      <c r="AU104" s="89" t="n"/>
      <c r="AV104" s="89" t="n"/>
      <c r="AW104" s="89" t="n"/>
      <c r="AX104" s="89" t="n"/>
      <c r="AY104" s="89" t="n"/>
      <c r="AZ104" s="89" t="n"/>
      <c r="BA104" s="89" t="n"/>
      <c r="BB104" s="89" t="n"/>
      <c r="BC104" s="89" t="n"/>
      <c r="BD104" s="89" t="n"/>
      <c r="BE104" s="89" t="n"/>
      <c r="BF104" s="89" t="n"/>
      <c r="BG104" s="89" t="n"/>
      <c r="BH104" s="89" t="n"/>
      <c r="BI104" s="89" t="n"/>
      <c r="BJ104" s="89" t="n"/>
      <c r="BK104" s="89" t="n"/>
      <c r="BL104" s="89" t="n"/>
      <c r="BM104" s="89" t="n"/>
      <c r="BN104" s="89" t="n"/>
      <c r="BO104" s="89" t="n"/>
      <c r="BP104" s="89" t="n"/>
      <c r="BQ104" s="89" t="n"/>
      <c r="BR104" s="89" t="n"/>
      <c r="BS104" s="89" t="n"/>
      <c r="BT104" s="89" t="n"/>
      <c r="BU104" s="89" t="n"/>
      <c r="BV104" s="89" t="n"/>
      <c r="BW104" s="89" t="n"/>
    </row>
    <row r="105" ht="15.75" customFormat="1" customHeight="1" s="90">
      <c r="A105" s="54">
        <f>IF(F105&lt;&gt;"",1+MAX($A$2:A104),"")</f>
        <v/>
      </c>
      <c r="B105" s="381" t="n"/>
      <c r="C105" s="95" t="inlineStr">
        <is>
          <t>Floor Beam 2FB-6: 5.25" X 14" Parallam 2.2E</t>
        </is>
      </c>
      <c r="D105" s="373" t="n">
        <v>6</v>
      </c>
      <c r="E105" s="97" t="n">
        <v>0.05</v>
      </c>
      <c r="F105" s="373">
        <f>(1+E105)*D105</f>
        <v/>
      </c>
      <c r="G105" s="98" t="inlineStr">
        <is>
          <t>LF</t>
        </is>
      </c>
      <c r="H105" s="374" t="n">
        <v>17.92</v>
      </c>
      <c r="I105" s="375">
        <f>H105*F105</f>
        <v/>
      </c>
      <c r="J105" s="380" t="n">
        <v>7.1</v>
      </c>
      <c r="K105" s="377">
        <f>J105*F105</f>
        <v/>
      </c>
      <c r="L105" s="378">
        <f>K105+I105</f>
        <v/>
      </c>
      <c r="M105" s="379" t="n"/>
      <c r="N105" s="105" t="n"/>
      <c r="O105" s="89" t="n"/>
      <c r="P105" s="89" t="n"/>
      <c r="Q105" s="89" t="n"/>
      <c r="R105" s="89" t="n"/>
      <c r="S105" s="89" t="n"/>
      <c r="T105" s="89" t="n"/>
      <c r="U105" s="89" t="n"/>
      <c r="V105" s="89" t="n"/>
      <c r="W105" s="89" t="n"/>
      <c r="X105" s="89" t="n"/>
      <c r="Y105" s="89" t="n"/>
      <c r="Z105" s="89" t="n"/>
      <c r="AA105" s="89" t="n"/>
      <c r="AB105" s="89" t="n"/>
      <c r="AC105" s="89" t="n"/>
      <c r="AD105" s="89" t="n"/>
      <c r="AE105" s="89" t="n"/>
      <c r="AF105" s="89" t="n"/>
      <c r="AG105" s="89" t="n"/>
      <c r="AH105" s="89" t="n"/>
      <c r="AI105" s="89" t="n"/>
      <c r="AJ105" s="89" t="n"/>
      <c r="AK105" s="89" t="n"/>
      <c r="AL105" s="89" t="n"/>
      <c r="AM105" s="89" t="n"/>
      <c r="AN105" s="89" t="n"/>
      <c r="AO105" s="89" t="n"/>
      <c r="AP105" s="89" t="n"/>
      <c r="AQ105" s="89" t="n"/>
      <c r="AR105" s="89" t="n"/>
      <c r="AS105" s="89" t="n"/>
      <c r="AT105" s="89" t="n"/>
      <c r="AU105" s="89" t="n"/>
      <c r="AV105" s="89" t="n"/>
      <c r="AW105" s="89" t="n"/>
      <c r="AX105" s="89" t="n"/>
      <c r="AY105" s="89" t="n"/>
      <c r="AZ105" s="89" t="n"/>
      <c r="BA105" s="89" t="n"/>
      <c r="BB105" s="89" t="n"/>
      <c r="BC105" s="89" t="n"/>
      <c r="BD105" s="89" t="n"/>
      <c r="BE105" s="89" t="n"/>
      <c r="BF105" s="89" t="n"/>
      <c r="BG105" s="89" t="n"/>
      <c r="BH105" s="89" t="n"/>
      <c r="BI105" s="89" t="n"/>
      <c r="BJ105" s="89" t="n"/>
      <c r="BK105" s="89" t="n"/>
      <c r="BL105" s="89" t="n"/>
      <c r="BM105" s="89" t="n"/>
      <c r="BN105" s="89" t="n"/>
      <c r="BO105" s="89" t="n"/>
      <c r="BP105" s="89" t="n"/>
      <c r="BQ105" s="89" t="n"/>
      <c r="BR105" s="89" t="n"/>
      <c r="BS105" s="89" t="n"/>
      <c r="BT105" s="89" t="n"/>
      <c r="BU105" s="89" t="n"/>
      <c r="BV105" s="89" t="n"/>
      <c r="BW105" s="89" t="n"/>
    </row>
    <row r="106" ht="15.75" customFormat="1" customHeight="1" s="90">
      <c r="A106" s="54">
        <f>IF(F106&lt;&gt;"",1+MAX($A$2:A105),"")</f>
        <v/>
      </c>
      <c r="B106" s="381" t="n"/>
      <c r="C106" s="95" t="inlineStr">
        <is>
          <t>Floor Beam 2FB-8: 5.25" X 14" Parallam 2.2E</t>
        </is>
      </c>
      <c r="D106" s="373" t="n">
        <v>52.09</v>
      </c>
      <c r="E106" s="97" t="n">
        <v>0.05</v>
      </c>
      <c r="F106" s="373">
        <f>(1+E106)*D106</f>
        <v/>
      </c>
      <c r="G106" s="98" t="inlineStr">
        <is>
          <t>LF</t>
        </is>
      </c>
      <c r="H106" s="374" t="n">
        <v>17.92</v>
      </c>
      <c r="I106" s="375">
        <f>H106*F106</f>
        <v/>
      </c>
      <c r="J106" s="380" t="n">
        <v>7.1</v>
      </c>
      <c r="K106" s="377">
        <f>J106*F106</f>
        <v/>
      </c>
      <c r="L106" s="378">
        <f>K106+I106</f>
        <v/>
      </c>
      <c r="M106" s="379" t="n"/>
      <c r="N106" s="105" t="n"/>
      <c r="O106" s="89" t="n"/>
      <c r="P106" s="89" t="n"/>
      <c r="Q106" s="89" t="n"/>
      <c r="R106" s="89" t="n"/>
      <c r="S106" s="89" t="n"/>
      <c r="T106" s="89" t="n"/>
      <c r="U106" s="89" t="n"/>
      <c r="V106" s="89" t="n"/>
      <c r="W106" s="89" t="n"/>
      <c r="X106" s="89" t="n"/>
      <c r="Y106" s="89" t="n"/>
      <c r="Z106" s="89" t="n"/>
      <c r="AA106" s="89" t="n"/>
      <c r="AB106" s="89" t="n"/>
      <c r="AC106" s="89" t="n"/>
      <c r="AD106" s="89" t="n"/>
      <c r="AE106" s="89" t="n"/>
      <c r="AF106" s="89" t="n"/>
      <c r="AG106" s="89" t="n"/>
      <c r="AH106" s="89" t="n"/>
      <c r="AI106" s="89" t="n"/>
      <c r="AJ106" s="89" t="n"/>
      <c r="AK106" s="89" t="n"/>
      <c r="AL106" s="89" t="n"/>
      <c r="AM106" s="89" t="n"/>
      <c r="AN106" s="89" t="n"/>
      <c r="AO106" s="89" t="n"/>
      <c r="AP106" s="89" t="n"/>
      <c r="AQ106" s="89" t="n"/>
      <c r="AR106" s="89" t="n"/>
      <c r="AS106" s="89" t="n"/>
      <c r="AT106" s="89" t="n"/>
      <c r="AU106" s="89" t="n"/>
      <c r="AV106" s="89" t="n"/>
      <c r="AW106" s="89" t="n"/>
      <c r="AX106" s="89" t="n"/>
      <c r="AY106" s="89" t="n"/>
      <c r="AZ106" s="89" t="n"/>
      <c r="BA106" s="89" t="n"/>
      <c r="BB106" s="89" t="n"/>
      <c r="BC106" s="89" t="n"/>
      <c r="BD106" s="89" t="n"/>
      <c r="BE106" s="89" t="n"/>
      <c r="BF106" s="89" t="n"/>
      <c r="BG106" s="89" t="n"/>
      <c r="BH106" s="89" t="n"/>
      <c r="BI106" s="89" t="n"/>
      <c r="BJ106" s="89" t="n"/>
      <c r="BK106" s="89" t="n"/>
      <c r="BL106" s="89" t="n"/>
      <c r="BM106" s="89" t="n"/>
      <c r="BN106" s="89" t="n"/>
      <c r="BO106" s="89" t="n"/>
      <c r="BP106" s="89" t="n"/>
      <c r="BQ106" s="89" t="n"/>
      <c r="BR106" s="89" t="n"/>
      <c r="BS106" s="89" t="n"/>
      <c r="BT106" s="89" t="n"/>
      <c r="BU106" s="89" t="n"/>
      <c r="BV106" s="89" t="n"/>
      <c r="BW106" s="89" t="n"/>
    </row>
    <row r="107" ht="15.75" customFormat="1" customHeight="1" s="90">
      <c r="A107" s="54">
        <f>IF(F107&lt;&gt;"",1+MAX($A$2:A106),"")</f>
        <v/>
      </c>
      <c r="B107" s="381" t="n"/>
      <c r="C107" s="95" t="inlineStr">
        <is>
          <t>Floor Beam 2FB-9: 7" X 14" Parallam 2.2E</t>
        </is>
      </c>
      <c r="D107" s="373" t="n">
        <v>18.63</v>
      </c>
      <c r="E107" s="97" t="n">
        <v>0.05</v>
      </c>
      <c r="F107" s="373">
        <f>(1+E107)*D107</f>
        <v/>
      </c>
      <c r="G107" s="98" t="inlineStr">
        <is>
          <t>LF</t>
        </is>
      </c>
      <c r="H107" s="374" t="n">
        <v>18.36</v>
      </c>
      <c r="I107" s="375">
        <f>H107*F107</f>
        <v/>
      </c>
      <c r="J107" s="380" t="n">
        <v>7.72</v>
      </c>
      <c r="K107" s="377">
        <f>J107*F107</f>
        <v/>
      </c>
      <c r="L107" s="378">
        <f>K107+I107</f>
        <v/>
      </c>
      <c r="M107" s="379" t="n"/>
      <c r="N107" s="105" t="n"/>
      <c r="O107" s="89" t="n"/>
      <c r="P107" s="89" t="n"/>
      <c r="Q107" s="89" t="n"/>
      <c r="R107" s="89" t="n"/>
      <c r="S107" s="89" t="n"/>
      <c r="T107" s="89" t="n"/>
      <c r="U107" s="89" t="n"/>
      <c r="V107" s="89" t="n"/>
      <c r="W107" s="89" t="n"/>
      <c r="X107" s="89" t="n"/>
      <c r="Y107" s="89" t="n"/>
      <c r="Z107" s="89" t="n"/>
      <c r="AA107" s="89" t="n"/>
      <c r="AB107" s="89" t="n"/>
      <c r="AC107" s="89" t="n"/>
      <c r="AD107" s="89" t="n"/>
      <c r="AE107" s="89" t="n"/>
      <c r="AF107" s="89" t="n"/>
      <c r="AG107" s="89" t="n"/>
      <c r="AH107" s="89" t="n"/>
      <c r="AI107" s="89" t="n"/>
      <c r="AJ107" s="89" t="n"/>
      <c r="AK107" s="89" t="n"/>
      <c r="AL107" s="89" t="n"/>
      <c r="AM107" s="89" t="n"/>
      <c r="AN107" s="89" t="n"/>
      <c r="AO107" s="89" t="n"/>
      <c r="AP107" s="89" t="n"/>
      <c r="AQ107" s="89" t="n"/>
      <c r="AR107" s="89" t="n"/>
      <c r="AS107" s="89" t="n"/>
      <c r="AT107" s="89" t="n"/>
      <c r="AU107" s="89" t="n"/>
      <c r="AV107" s="89" t="n"/>
      <c r="AW107" s="89" t="n"/>
      <c r="AX107" s="89" t="n"/>
      <c r="AY107" s="89" t="n"/>
      <c r="AZ107" s="89" t="n"/>
      <c r="BA107" s="89" t="n"/>
      <c r="BB107" s="89" t="n"/>
      <c r="BC107" s="89" t="n"/>
      <c r="BD107" s="89" t="n"/>
      <c r="BE107" s="89" t="n"/>
      <c r="BF107" s="89" t="n"/>
      <c r="BG107" s="89" t="n"/>
      <c r="BH107" s="89" t="n"/>
      <c r="BI107" s="89" t="n"/>
      <c r="BJ107" s="89" t="n"/>
      <c r="BK107" s="89" t="n"/>
      <c r="BL107" s="89" t="n"/>
      <c r="BM107" s="89" t="n"/>
      <c r="BN107" s="89" t="n"/>
      <c r="BO107" s="89" t="n"/>
      <c r="BP107" s="89" t="n"/>
      <c r="BQ107" s="89" t="n"/>
      <c r="BR107" s="89" t="n"/>
      <c r="BS107" s="89" t="n"/>
      <c r="BT107" s="89" t="n"/>
      <c r="BU107" s="89" t="n"/>
      <c r="BV107" s="89" t="n"/>
      <c r="BW107" s="89" t="n"/>
    </row>
    <row r="108" ht="15.75" customFormat="1" customHeight="1" s="90">
      <c r="A108" s="54">
        <f>IF(F108&lt;&gt;"",1+MAX($A$2:A107),"")</f>
        <v/>
      </c>
      <c r="B108" s="381" t="n"/>
      <c r="C108" s="95" t="inlineStr">
        <is>
          <t>Floor Beam 2FB-10: 5.25" X 14" Parallam 2.2E</t>
        </is>
      </c>
      <c r="D108" s="373" t="n">
        <v>11.07</v>
      </c>
      <c r="E108" s="97" t="n">
        <v>0.05</v>
      </c>
      <c r="F108" s="373">
        <f>(1+E108)*D108</f>
        <v/>
      </c>
      <c r="G108" s="98" t="inlineStr">
        <is>
          <t>LF</t>
        </is>
      </c>
      <c r="H108" s="374" t="n">
        <v>17.92</v>
      </c>
      <c r="I108" s="375">
        <f>H108*F108</f>
        <v/>
      </c>
      <c r="J108" s="380" t="n">
        <v>7.1</v>
      </c>
      <c r="K108" s="377">
        <f>J108*F108</f>
        <v/>
      </c>
      <c r="L108" s="378">
        <f>K108+I108</f>
        <v/>
      </c>
      <c r="M108" s="379" t="n"/>
      <c r="N108" s="105" t="n"/>
      <c r="O108" s="89" t="n"/>
      <c r="P108" s="89" t="n"/>
      <c r="Q108" s="89" t="n"/>
      <c r="R108" s="89" t="n"/>
      <c r="S108" s="89" t="n"/>
      <c r="T108" s="89" t="n"/>
      <c r="U108" s="89" t="n"/>
      <c r="V108" s="89" t="n"/>
      <c r="W108" s="89" t="n"/>
      <c r="X108" s="89" t="n"/>
      <c r="Y108" s="89" t="n"/>
      <c r="Z108" s="89" t="n"/>
      <c r="AA108" s="89" t="n"/>
      <c r="AB108" s="89" t="n"/>
      <c r="AC108" s="89" t="n"/>
      <c r="AD108" s="89" t="n"/>
      <c r="AE108" s="89" t="n"/>
      <c r="AF108" s="89" t="n"/>
      <c r="AG108" s="89" t="n"/>
      <c r="AH108" s="89" t="n"/>
      <c r="AI108" s="89" t="n"/>
      <c r="AJ108" s="89" t="n"/>
      <c r="AK108" s="89" t="n"/>
      <c r="AL108" s="89" t="n"/>
      <c r="AM108" s="89" t="n"/>
      <c r="AN108" s="89" t="n"/>
      <c r="AO108" s="89" t="n"/>
      <c r="AP108" s="89" t="n"/>
      <c r="AQ108" s="89" t="n"/>
      <c r="AR108" s="89" t="n"/>
      <c r="AS108" s="89" t="n"/>
      <c r="AT108" s="89" t="n"/>
      <c r="AU108" s="89" t="n"/>
      <c r="AV108" s="89" t="n"/>
      <c r="AW108" s="89" t="n"/>
      <c r="AX108" s="89" t="n"/>
      <c r="AY108" s="89" t="n"/>
      <c r="AZ108" s="89" t="n"/>
      <c r="BA108" s="89" t="n"/>
      <c r="BB108" s="89" t="n"/>
      <c r="BC108" s="89" t="n"/>
      <c r="BD108" s="89" t="n"/>
      <c r="BE108" s="89" t="n"/>
      <c r="BF108" s="89" t="n"/>
      <c r="BG108" s="89" t="n"/>
      <c r="BH108" s="89" t="n"/>
      <c r="BI108" s="89" t="n"/>
      <c r="BJ108" s="89" t="n"/>
      <c r="BK108" s="89" t="n"/>
      <c r="BL108" s="89" t="n"/>
      <c r="BM108" s="89" t="n"/>
      <c r="BN108" s="89" t="n"/>
      <c r="BO108" s="89" t="n"/>
      <c r="BP108" s="89" t="n"/>
      <c r="BQ108" s="89" t="n"/>
      <c r="BR108" s="89" t="n"/>
      <c r="BS108" s="89" t="n"/>
      <c r="BT108" s="89" t="n"/>
      <c r="BU108" s="89" t="n"/>
      <c r="BV108" s="89" t="n"/>
      <c r="BW108" s="89" t="n"/>
    </row>
    <row r="109" ht="15.75" customFormat="1" customHeight="1" s="90">
      <c r="A109" s="54">
        <f>IF(F109&lt;&gt;"",1+MAX($A$2:A108),"")</f>
        <v/>
      </c>
      <c r="B109" s="381" t="n"/>
      <c r="C109" s="95" t="inlineStr">
        <is>
          <t>Floor Beam 2FB-11: 5.25" X 14" Parallam 2.2E</t>
        </is>
      </c>
      <c r="D109" s="373" t="n">
        <v>32.69</v>
      </c>
      <c r="E109" s="97" t="n">
        <v>0.05</v>
      </c>
      <c r="F109" s="373">
        <f>(1+E109)*D109</f>
        <v/>
      </c>
      <c r="G109" s="98" t="inlineStr">
        <is>
          <t>LF</t>
        </is>
      </c>
      <c r="H109" s="374" t="n">
        <v>17.92</v>
      </c>
      <c r="I109" s="375">
        <f>H109*F109</f>
        <v/>
      </c>
      <c r="J109" s="380" t="n">
        <v>7.1</v>
      </c>
      <c r="K109" s="377">
        <f>J109*F109</f>
        <v/>
      </c>
      <c r="L109" s="378">
        <f>K109+I109</f>
        <v/>
      </c>
      <c r="M109" s="379" t="n"/>
      <c r="N109" s="105" t="n"/>
      <c r="O109" s="89" t="n"/>
      <c r="P109" s="89" t="n"/>
      <c r="Q109" s="89" t="n"/>
      <c r="R109" s="89" t="n"/>
      <c r="S109" s="89" t="n"/>
      <c r="T109" s="89" t="n"/>
      <c r="U109" s="89" t="n"/>
      <c r="V109" s="89" t="n"/>
      <c r="W109" s="89" t="n"/>
      <c r="X109" s="89" t="n"/>
      <c r="Y109" s="89" t="n"/>
      <c r="Z109" s="89" t="n"/>
      <c r="AA109" s="89" t="n"/>
      <c r="AB109" s="89" t="n"/>
      <c r="AC109" s="89" t="n"/>
      <c r="AD109" s="89" t="n"/>
      <c r="AE109" s="89" t="n"/>
      <c r="AF109" s="89" t="n"/>
      <c r="AG109" s="89" t="n"/>
      <c r="AH109" s="89" t="n"/>
      <c r="AI109" s="89" t="n"/>
      <c r="AJ109" s="89" t="n"/>
      <c r="AK109" s="89" t="n"/>
      <c r="AL109" s="89" t="n"/>
      <c r="AM109" s="89" t="n"/>
      <c r="AN109" s="89" t="n"/>
      <c r="AO109" s="89" t="n"/>
      <c r="AP109" s="89" t="n"/>
      <c r="AQ109" s="89" t="n"/>
      <c r="AR109" s="89" t="n"/>
      <c r="AS109" s="89" t="n"/>
      <c r="AT109" s="89" t="n"/>
      <c r="AU109" s="89" t="n"/>
      <c r="AV109" s="89" t="n"/>
      <c r="AW109" s="89" t="n"/>
      <c r="AX109" s="89" t="n"/>
      <c r="AY109" s="89" t="n"/>
      <c r="AZ109" s="89" t="n"/>
      <c r="BA109" s="89" t="n"/>
      <c r="BB109" s="89" t="n"/>
      <c r="BC109" s="89" t="n"/>
      <c r="BD109" s="89" t="n"/>
      <c r="BE109" s="89" t="n"/>
      <c r="BF109" s="89" t="n"/>
      <c r="BG109" s="89" t="n"/>
      <c r="BH109" s="89" t="n"/>
      <c r="BI109" s="89" t="n"/>
      <c r="BJ109" s="89" t="n"/>
      <c r="BK109" s="89" t="n"/>
      <c r="BL109" s="89" t="n"/>
      <c r="BM109" s="89" t="n"/>
      <c r="BN109" s="89" t="n"/>
      <c r="BO109" s="89" t="n"/>
      <c r="BP109" s="89" t="n"/>
      <c r="BQ109" s="89" t="n"/>
      <c r="BR109" s="89" t="n"/>
      <c r="BS109" s="89" t="n"/>
      <c r="BT109" s="89" t="n"/>
      <c r="BU109" s="89" t="n"/>
      <c r="BV109" s="89" t="n"/>
      <c r="BW109" s="89" t="n"/>
    </row>
    <row r="110" ht="15.75" customFormat="1" customHeight="1" s="90">
      <c r="A110" s="54">
        <f>IF(F110&lt;&gt;"",1+MAX($A$2:A109),"")</f>
        <v/>
      </c>
      <c r="B110" s="381" t="n"/>
      <c r="C110" s="95" t="inlineStr">
        <is>
          <t>Floor Beam 3FB-1: 6 X 14 DF #1</t>
        </is>
      </c>
      <c r="D110" s="373" t="n">
        <v>46.21</v>
      </c>
      <c r="E110" s="97" t="n">
        <v>0.05</v>
      </c>
      <c r="F110" s="373">
        <f>(1+E110)*D110</f>
        <v/>
      </c>
      <c r="G110" s="98" t="inlineStr">
        <is>
          <t>LF</t>
        </is>
      </c>
      <c r="H110" s="374" t="n">
        <v>14.75</v>
      </c>
      <c r="I110" s="375">
        <f>H110*F110</f>
        <v/>
      </c>
      <c r="J110" s="380" t="n">
        <v>6.94</v>
      </c>
      <c r="K110" s="377">
        <f>J110*F110</f>
        <v/>
      </c>
      <c r="L110" s="378">
        <f>K110+I110</f>
        <v/>
      </c>
      <c r="M110" s="379" t="n"/>
      <c r="N110" s="105" t="n"/>
      <c r="O110" s="89" t="n"/>
      <c r="P110" s="89" t="n"/>
      <c r="Q110" s="89" t="n"/>
      <c r="R110" s="89" t="n"/>
      <c r="S110" s="89" t="n"/>
      <c r="T110" s="89" t="n"/>
      <c r="U110" s="89" t="n"/>
      <c r="V110" s="89" t="n"/>
      <c r="W110" s="89" t="n"/>
      <c r="X110" s="89" t="n"/>
      <c r="Y110" s="89" t="n"/>
      <c r="Z110" s="89" t="n"/>
      <c r="AA110" s="89" t="n"/>
      <c r="AB110" s="89" t="n"/>
      <c r="AC110" s="89" t="n"/>
      <c r="AD110" s="89" t="n"/>
      <c r="AE110" s="89" t="n"/>
      <c r="AF110" s="89" t="n"/>
      <c r="AG110" s="89" t="n"/>
      <c r="AH110" s="89" t="n"/>
      <c r="AI110" s="89" t="n"/>
      <c r="AJ110" s="89" t="n"/>
      <c r="AK110" s="89" t="n"/>
      <c r="AL110" s="89" t="n"/>
      <c r="AM110" s="89" t="n"/>
      <c r="AN110" s="89" t="n"/>
      <c r="AO110" s="89" t="n"/>
      <c r="AP110" s="89" t="n"/>
      <c r="AQ110" s="89" t="n"/>
      <c r="AR110" s="89" t="n"/>
      <c r="AS110" s="89" t="n"/>
      <c r="AT110" s="89" t="n"/>
      <c r="AU110" s="89" t="n"/>
      <c r="AV110" s="89" t="n"/>
      <c r="AW110" s="89" t="n"/>
      <c r="AX110" s="89" t="n"/>
      <c r="AY110" s="89" t="n"/>
      <c r="AZ110" s="89" t="n"/>
      <c r="BA110" s="89" t="n"/>
      <c r="BB110" s="89" t="n"/>
      <c r="BC110" s="89" t="n"/>
      <c r="BD110" s="89" t="n"/>
      <c r="BE110" s="89" t="n"/>
      <c r="BF110" s="89" t="n"/>
      <c r="BG110" s="89" t="n"/>
      <c r="BH110" s="89" t="n"/>
      <c r="BI110" s="89" t="n"/>
      <c r="BJ110" s="89" t="n"/>
      <c r="BK110" s="89" t="n"/>
      <c r="BL110" s="89" t="n"/>
      <c r="BM110" s="89" t="n"/>
      <c r="BN110" s="89" t="n"/>
      <c r="BO110" s="89" t="n"/>
      <c r="BP110" s="89" t="n"/>
      <c r="BQ110" s="89" t="n"/>
      <c r="BR110" s="89" t="n"/>
      <c r="BS110" s="89" t="n"/>
      <c r="BT110" s="89" t="n"/>
      <c r="BU110" s="89" t="n"/>
      <c r="BV110" s="89" t="n"/>
      <c r="BW110" s="89" t="n"/>
    </row>
    <row r="111" ht="15.75" customFormat="1" customHeight="1" s="90">
      <c r="A111" s="54">
        <f>IF(F111&lt;&gt;"",1+MAX($A$2:A110),"")</f>
        <v/>
      </c>
      <c r="B111" s="381" t="n"/>
      <c r="C111" s="95" t="inlineStr">
        <is>
          <t>Floor Beam 3FB-3: 4 X 14 DF #1</t>
        </is>
      </c>
      <c r="D111" s="373" t="n">
        <v>36.77</v>
      </c>
      <c r="E111" s="97" t="n">
        <v>0.05</v>
      </c>
      <c r="F111" s="373">
        <f>(1+E111)*D111</f>
        <v/>
      </c>
      <c r="G111" s="98" t="inlineStr">
        <is>
          <t>LF</t>
        </is>
      </c>
      <c r="H111" s="374" t="n">
        <v>12.2</v>
      </c>
      <c r="I111" s="375">
        <f>H111*F111</f>
        <v/>
      </c>
      <c r="J111" s="380" t="n">
        <v>4.85</v>
      </c>
      <c r="K111" s="377">
        <f>J111*F111</f>
        <v/>
      </c>
      <c r="L111" s="378">
        <f>K111+I111</f>
        <v/>
      </c>
      <c r="M111" s="379" t="n"/>
      <c r="N111" s="105" t="n"/>
      <c r="O111" s="89" t="n"/>
      <c r="P111" s="89" t="n"/>
      <c r="Q111" s="89" t="n"/>
      <c r="R111" s="89" t="n"/>
      <c r="S111" s="89" t="n"/>
      <c r="T111" s="89" t="n"/>
      <c r="U111" s="89" t="n"/>
      <c r="V111" s="89" t="n"/>
      <c r="W111" s="89" t="n"/>
      <c r="X111" s="89" t="n"/>
      <c r="Y111" s="89" t="n"/>
      <c r="Z111" s="89" t="n"/>
      <c r="AA111" s="89" t="n"/>
      <c r="AB111" s="89" t="n"/>
      <c r="AC111" s="89" t="n"/>
      <c r="AD111" s="89" t="n"/>
      <c r="AE111" s="89" t="n"/>
      <c r="AF111" s="89" t="n"/>
      <c r="AG111" s="89" t="n"/>
      <c r="AH111" s="89" t="n"/>
      <c r="AI111" s="89" t="n"/>
      <c r="AJ111" s="89" t="n"/>
      <c r="AK111" s="89" t="n"/>
      <c r="AL111" s="89" t="n"/>
      <c r="AM111" s="89" t="n"/>
      <c r="AN111" s="89" t="n"/>
      <c r="AO111" s="89" t="n"/>
      <c r="AP111" s="89" t="n"/>
      <c r="AQ111" s="89" t="n"/>
      <c r="AR111" s="89" t="n"/>
      <c r="AS111" s="89" t="n"/>
      <c r="AT111" s="89" t="n"/>
      <c r="AU111" s="89" t="n"/>
      <c r="AV111" s="89" t="n"/>
      <c r="AW111" s="89" t="n"/>
      <c r="AX111" s="89" t="n"/>
      <c r="AY111" s="89" t="n"/>
      <c r="AZ111" s="89" t="n"/>
      <c r="BA111" s="89" t="n"/>
      <c r="BB111" s="89" t="n"/>
      <c r="BC111" s="89" t="n"/>
      <c r="BD111" s="89" t="n"/>
      <c r="BE111" s="89" t="n"/>
      <c r="BF111" s="89" t="n"/>
      <c r="BG111" s="89" t="n"/>
      <c r="BH111" s="89" t="n"/>
      <c r="BI111" s="89" t="n"/>
      <c r="BJ111" s="89" t="n"/>
      <c r="BK111" s="89" t="n"/>
      <c r="BL111" s="89" t="n"/>
      <c r="BM111" s="89" t="n"/>
      <c r="BN111" s="89" t="n"/>
      <c r="BO111" s="89" t="n"/>
      <c r="BP111" s="89" t="n"/>
      <c r="BQ111" s="89" t="n"/>
      <c r="BR111" s="89" t="n"/>
      <c r="BS111" s="89" t="n"/>
      <c r="BT111" s="89" t="n"/>
      <c r="BU111" s="89" t="n"/>
      <c r="BV111" s="89" t="n"/>
      <c r="BW111" s="89" t="n"/>
    </row>
    <row r="112" ht="15.75" customFormat="1" customHeight="1" s="90">
      <c r="A112" s="54">
        <f>IF(F112&lt;&gt;"",1+MAX($A$2:A111),"")</f>
        <v/>
      </c>
      <c r="B112" s="381" t="n"/>
      <c r="C112" s="95" t="inlineStr">
        <is>
          <t>Floor Beam: 4 X 12</t>
        </is>
      </c>
      <c r="D112" s="373" t="n">
        <v>98.93000000000001</v>
      </c>
      <c r="E112" s="97" t="n">
        <v>0.05</v>
      </c>
      <c r="F112" s="373">
        <f>(1+E112)*D112</f>
        <v/>
      </c>
      <c r="G112" s="98" t="inlineStr">
        <is>
          <t>LF</t>
        </is>
      </c>
      <c r="H112" s="374" t="n">
        <v>11.84</v>
      </c>
      <c r="I112" s="375">
        <f>H112*F112</f>
        <v/>
      </c>
      <c r="J112" s="380" t="n">
        <v>4.36</v>
      </c>
      <c r="K112" s="377">
        <f>J112*F112</f>
        <v/>
      </c>
      <c r="L112" s="378">
        <f>K112+I112</f>
        <v/>
      </c>
      <c r="M112" s="379" t="n"/>
      <c r="N112" s="105" t="n"/>
      <c r="O112" s="89" t="n"/>
      <c r="P112" s="89" t="n"/>
      <c r="Q112" s="89" t="n"/>
      <c r="R112" s="89" t="n"/>
      <c r="S112" s="89" t="n"/>
      <c r="T112" s="89" t="n"/>
      <c r="U112" s="89" t="n"/>
      <c r="V112" s="89" t="n"/>
      <c r="W112" s="89" t="n"/>
      <c r="X112" s="89" t="n"/>
      <c r="Y112" s="89" t="n"/>
      <c r="Z112" s="89" t="n"/>
      <c r="AA112" s="89" t="n"/>
      <c r="AB112" s="89" t="n"/>
      <c r="AC112" s="89" t="n"/>
      <c r="AD112" s="89" t="n"/>
      <c r="AE112" s="89" t="n"/>
      <c r="AF112" s="89" t="n"/>
      <c r="AG112" s="89" t="n"/>
      <c r="AH112" s="89" t="n"/>
      <c r="AI112" s="89" t="n"/>
      <c r="AJ112" s="89" t="n"/>
      <c r="AK112" s="89" t="n"/>
      <c r="AL112" s="89" t="n"/>
      <c r="AM112" s="89" t="n"/>
      <c r="AN112" s="89" t="n"/>
      <c r="AO112" s="89" t="n"/>
      <c r="AP112" s="89" t="n"/>
      <c r="AQ112" s="89" t="n"/>
      <c r="AR112" s="89" t="n"/>
      <c r="AS112" s="89" t="n"/>
      <c r="AT112" s="89" t="n"/>
      <c r="AU112" s="89" t="n"/>
      <c r="AV112" s="89" t="n"/>
      <c r="AW112" s="89" t="n"/>
      <c r="AX112" s="89" t="n"/>
      <c r="AY112" s="89" t="n"/>
      <c r="AZ112" s="89" t="n"/>
      <c r="BA112" s="89" t="n"/>
      <c r="BB112" s="89" t="n"/>
      <c r="BC112" s="89" t="n"/>
      <c r="BD112" s="89" t="n"/>
      <c r="BE112" s="89" t="n"/>
      <c r="BF112" s="89" t="n"/>
      <c r="BG112" s="89" t="n"/>
      <c r="BH112" s="89" t="n"/>
      <c r="BI112" s="89" t="n"/>
      <c r="BJ112" s="89" t="n"/>
      <c r="BK112" s="89" t="n"/>
      <c r="BL112" s="89" t="n"/>
      <c r="BM112" s="89" t="n"/>
      <c r="BN112" s="89" t="n"/>
      <c r="BO112" s="89" t="n"/>
      <c r="BP112" s="89" t="n"/>
      <c r="BQ112" s="89" t="n"/>
      <c r="BR112" s="89" t="n"/>
      <c r="BS112" s="89" t="n"/>
      <c r="BT112" s="89" t="n"/>
      <c r="BU112" s="89" t="n"/>
      <c r="BV112" s="89" t="n"/>
      <c r="BW112" s="89" t="n"/>
    </row>
    <row r="113" ht="15.75" customFormat="1" customHeight="1" s="90">
      <c r="A113" s="54">
        <f>IF(F113&lt;&gt;"",1+MAX($A$2:A112),"")</f>
        <v/>
      </c>
      <c r="B113" s="381" t="n"/>
      <c r="C113" s="95" t="inlineStr">
        <is>
          <t>Floor Beam: 5.25 X 14 PSL 2.2E</t>
        </is>
      </c>
      <c r="D113" s="373" t="n">
        <v>6.01</v>
      </c>
      <c r="E113" s="97" t="n">
        <v>0.05</v>
      </c>
      <c r="F113" s="373">
        <f>(1+E113)*D113</f>
        <v/>
      </c>
      <c r="G113" s="98" t="inlineStr">
        <is>
          <t>LF</t>
        </is>
      </c>
      <c r="H113" s="374" t="n">
        <v>17.92</v>
      </c>
      <c r="I113" s="375">
        <f>H113*F113</f>
        <v/>
      </c>
      <c r="J113" s="380" t="n">
        <v>8.199999999999999</v>
      </c>
      <c r="K113" s="377">
        <f>J113*F113</f>
        <v/>
      </c>
      <c r="L113" s="378">
        <f>K113+I113</f>
        <v/>
      </c>
      <c r="M113" s="379" t="n"/>
      <c r="N113" s="105" t="n"/>
      <c r="O113" s="89" t="n"/>
      <c r="P113" s="89" t="n"/>
      <c r="Q113" s="89" t="n"/>
      <c r="R113" s="89" t="n"/>
      <c r="S113" s="89" t="n"/>
      <c r="T113" s="89" t="n"/>
      <c r="U113" s="89" t="n"/>
      <c r="V113" s="89" t="n"/>
      <c r="W113" s="89" t="n"/>
      <c r="X113" s="89" t="n"/>
      <c r="Y113" s="89" t="n"/>
      <c r="Z113" s="89" t="n"/>
      <c r="AA113" s="89" t="n"/>
      <c r="AB113" s="89" t="n"/>
      <c r="AC113" s="89" t="n"/>
      <c r="AD113" s="89" t="n"/>
      <c r="AE113" s="89" t="n"/>
      <c r="AF113" s="89" t="n"/>
      <c r="AG113" s="89" t="n"/>
      <c r="AH113" s="89" t="n"/>
      <c r="AI113" s="89" t="n"/>
      <c r="AJ113" s="89" t="n"/>
      <c r="AK113" s="89" t="n"/>
      <c r="AL113" s="89" t="n"/>
      <c r="AM113" s="89" t="n"/>
      <c r="AN113" s="89" t="n"/>
      <c r="AO113" s="89" t="n"/>
      <c r="AP113" s="89" t="n"/>
      <c r="AQ113" s="89" t="n"/>
      <c r="AR113" s="89" t="n"/>
      <c r="AS113" s="89" t="n"/>
      <c r="AT113" s="89" t="n"/>
      <c r="AU113" s="89" t="n"/>
      <c r="AV113" s="89" t="n"/>
      <c r="AW113" s="89" t="n"/>
      <c r="AX113" s="89" t="n"/>
      <c r="AY113" s="89" t="n"/>
      <c r="AZ113" s="89" t="n"/>
      <c r="BA113" s="89" t="n"/>
      <c r="BB113" s="89" t="n"/>
      <c r="BC113" s="89" t="n"/>
      <c r="BD113" s="89" t="n"/>
      <c r="BE113" s="89" t="n"/>
      <c r="BF113" s="89" t="n"/>
      <c r="BG113" s="89" t="n"/>
      <c r="BH113" s="89" t="n"/>
      <c r="BI113" s="89" t="n"/>
      <c r="BJ113" s="89" t="n"/>
      <c r="BK113" s="89" t="n"/>
      <c r="BL113" s="89" t="n"/>
      <c r="BM113" s="89" t="n"/>
      <c r="BN113" s="89" t="n"/>
      <c r="BO113" s="89" t="n"/>
      <c r="BP113" s="89" t="n"/>
      <c r="BQ113" s="89" t="n"/>
      <c r="BR113" s="89" t="n"/>
      <c r="BS113" s="89" t="n"/>
      <c r="BT113" s="89" t="n"/>
      <c r="BU113" s="89" t="n"/>
      <c r="BV113" s="89" t="n"/>
      <c r="BW113" s="89" t="n"/>
    </row>
    <row r="114" ht="15.75" customFormat="1" customHeight="1" s="90">
      <c r="A114" s="54">
        <f>IF(F114&lt;&gt;"",1+MAX($A$2:A113),"")</f>
        <v/>
      </c>
      <c r="B114" s="381" t="n"/>
      <c r="C114" s="95" t="inlineStr">
        <is>
          <t>Header: 4 X 6 DF #1</t>
        </is>
      </c>
      <c r="D114" s="373" t="n">
        <v>1138.82</v>
      </c>
      <c r="E114" s="97" t="n">
        <v>0.05</v>
      </c>
      <c r="F114" s="373">
        <f>(1+E114)*D114</f>
        <v/>
      </c>
      <c r="G114" s="98" t="inlineStr">
        <is>
          <t>LF</t>
        </is>
      </c>
      <c r="H114" s="374" t="n">
        <v>10.26</v>
      </c>
      <c r="I114" s="375">
        <f>H114*F114</f>
        <v/>
      </c>
      <c r="J114" s="380" t="n">
        <v>4.7</v>
      </c>
      <c r="K114" s="377">
        <f>J114*F114</f>
        <v/>
      </c>
      <c r="L114" s="378">
        <f>K114+I114</f>
        <v/>
      </c>
      <c r="M114" s="379" t="n"/>
      <c r="N114" s="105" t="n"/>
      <c r="O114" s="89" t="n"/>
      <c r="P114" s="89" t="n"/>
      <c r="Q114" s="89" t="n"/>
      <c r="R114" s="89" t="n"/>
      <c r="S114" s="89" t="n"/>
      <c r="T114" s="89" t="n"/>
      <c r="U114" s="89" t="n"/>
      <c r="V114" s="89" t="n"/>
      <c r="W114" s="89" t="n"/>
      <c r="X114" s="89" t="n"/>
      <c r="Y114" s="89" t="n"/>
      <c r="Z114" s="89" t="n"/>
      <c r="AA114" s="89" t="n"/>
      <c r="AB114" s="89" t="n"/>
      <c r="AC114" s="89" t="n"/>
      <c r="AD114" s="89" t="n"/>
      <c r="AE114" s="89" t="n"/>
      <c r="AF114" s="89" t="n"/>
      <c r="AG114" s="89" t="n"/>
      <c r="AH114" s="89" t="n"/>
      <c r="AI114" s="89" t="n"/>
      <c r="AJ114" s="89" t="n"/>
      <c r="AK114" s="89" t="n"/>
      <c r="AL114" s="89" t="n"/>
      <c r="AM114" s="89" t="n"/>
      <c r="AN114" s="89" t="n"/>
      <c r="AO114" s="89" t="n"/>
      <c r="AP114" s="89" t="n"/>
      <c r="AQ114" s="89" t="n"/>
      <c r="AR114" s="89" t="n"/>
      <c r="AS114" s="89" t="n"/>
      <c r="AT114" s="89" t="n"/>
      <c r="AU114" s="89" t="n"/>
      <c r="AV114" s="89" t="n"/>
      <c r="AW114" s="89" t="n"/>
      <c r="AX114" s="89" t="n"/>
      <c r="AY114" s="89" t="n"/>
      <c r="AZ114" s="89" t="n"/>
      <c r="BA114" s="89" t="n"/>
      <c r="BB114" s="89" t="n"/>
      <c r="BC114" s="89" t="n"/>
      <c r="BD114" s="89" t="n"/>
      <c r="BE114" s="89" t="n"/>
      <c r="BF114" s="89" t="n"/>
      <c r="BG114" s="89" t="n"/>
      <c r="BH114" s="89" t="n"/>
      <c r="BI114" s="89" t="n"/>
      <c r="BJ114" s="89" t="n"/>
      <c r="BK114" s="89" t="n"/>
      <c r="BL114" s="89" t="n"/>
      <c r="BM114" s="89" t="n"/>
      <c r="BN114" s="89" t="n"/>
      <c r="BO114" s="89" t="n"/>
      <c r="BP114" s="89" t="n"/>
      <c r="BQ114" s="89" t="n"/>
      <c r="BR114" s="89" t="n"/>
      <c r="BS114" s="89" t="n"/>
      <c r="BT114" s="89" t="n"/>
      <c r="BU114" s="89" t="n"/>
      <c r="BV114" s="89" t="n"/>
      <c r="BW114" s="89" t="n"/>
    </row>
    <row r="115" ht="15.75" customFormat="1" customHeight="1" s="90">
      <c r="A115" s="54">
        <f>IF(F115&lt;&gt;"",1+MAX($A$2:A114),"")</f>
        <v/>
      </c>
      <c r="B115" s="381" t="n"/>
      <c r="C115" s="95" t="inlineStr">
        <is>
          <t xml:space="preserve">Roof Beam RB-1: 6 X 12 DF #1 </t>
        </is>
      </c>
      <c r="D115" s="373" t="n">
        <v>94.61</v>
      </c>
      <c r="E115" s="97" t="n">
        <v>0.05</v>
      </c>
      <c r="F115" s="373">
        <f>(1+E115)*D115</f>
        <v/>
      </c>
      <c r="G115" s="98" t="inlineStr">
        <is>
          <t>LF</t>
        </is>
      </c>
      <c r="H115" s="374" t="n">
        <v>14.36</v>
      </c>
      <c r="I115" s="375">
        <f>H115*F115</f>
        <v/>
      </c>
      <c r="J115" s="380" t="n">
        <v>6.25</v>
      </c>
      <c r="K115" s="377">
        <f>J115*F115</f>
        <v/>
      </c>
      <c r="L115" s="378">
        <f>K115+I115</f>
        <v/>
      </c>
      <c r="M115" s="379" t="n"/>
      <c r="N115" s="105" t="n"/>
      <c r="O115" s="89" t="n"/>
      <c r="P115" s="89" t="n"/>
      <c r="Q115" s="89" t="n"/>
      <c r="R115" s="89" t="n"/>
      <c r="S115" s="89" t="n"/>
      <c r="T115" s="89" t="n"/>
      <c r="U115" s="89" t="n"/>
      <c r="V115" s="89" t="n"/>
      <c r="W115" s="89" t="n"/>
      <c r="X115" s="89" t="n"/>
      <c r="Y115" s="89" t="n"/>
      <c r="Z115" s="89" t="n"/>
      <c r="AA115" s="89" t="n"/>
      <c r="AB115" s="89" t="n"/>
      <c r="AC115" s="89" t="n"/>
      <c r="AD115" s="89" t="n"/>
      <c r="AE115" s="89" t="n"/>
      <c r="AF115" s="89" t="n"/>
      <c r="AG115" s="89" t="n"/>
      <c r="AH115" s="89" t="n"/>
      <c r="AI115" s="89" t="n"/>
      <c r="AJ115" s="89" t="n"/>
      <c r="AK115" s="89" t="n"/>
      <c r="AL115" s="89" t="n"/>
      <c r="AM115" s="89" t="n"/>
      <c r="AN115" s="89" t="n"/>
      <c r="AO115" s="89" t="n"/>
      <c r="AP115" s="89" t="n"/>
      <c r="AQ115" s="89" t="n"/>
      <c r="AR115" s="89" t="n"/>
      <c r="AS115" s="89" t="n"/>
      <c r="AT115" s="89" t="n"/>
      <c r="AU115" s="89" t="n"/>
      <c r="AV115" s="89" t="n"/>
      <c r="AW115" s="89" t="n"/>
      <c r="AX115" s="89" t="n"/>
      <c r="AY115" s="89" t="n"/>
      <c r="AZ115" s="89" t="n"/>
      <c r="BA115" s="89" t="n"/>
      <c r="BB115" s="89" t="n"/>
      <c r="BC115" s="89" t="n"/>
      <c r="BD115" s="89" t="n"/>
      <c r="BE115" s="89" t="n"/>
      <c r="BF115" s="89" t="n"/>
      <c r="BG115" s="89" t="n"/>
      <c r="BH115" s="89" t="n"/>
      <c r="BI115" s="89" t="n"/>
      <c r="BJ115" s="89" t="n"/>
      <c r="BK115" s="89" t="n"/>
      <c r="BL115" s="89" t="n"/>
      <c r="BM115" s="89" t="n"/>
      <c r="BN115" s="89" t="n"/>
      <c r="BO115" s="89" t="n"/>
      <c r="BP115" s="89" t="n"/>
      <c r="BQ115" s="89" t="n"/>
      <c r="BR115" s="89" t="n"/>
      <c r="BS115" s="89" t="n"/>
      <c r="BT115" s="89" t="n"/>
      <c r="BU115" s="89" t="n"/>
      <c r="BV115" s="89" t="n"/>
      <c r="BW115" s="89" t="n"/>
    </row>
    <row r="116" ht="15.75" customFormat="1" customHeight="1" s="90">
      <c r="A116" s="54">
        <f>IF(F116&lt;&gt;"",1+MAX($A$2:A115),"")</f>
        <v/>
      </c>
      <c r="B116" s="381" t="n"/>
      <c r="C116" s="95" t="inlineStr">
        <is>
          <t xml:space="preserve">Roof Beam RB-2: 4 X 12 DF #1 </t>
        </is>
      </c>
      <c r="D116" s="373" t="n">
        <v>72</v>
      </c>
      <c r="E116" s="97" t="n">
        <v>0.05</v>
      </c>
      <c r="F116" s="373">
        <f>(1+E116)*D116</f>
        <v/>
      </c>
      <c r="G116" s="98" t="inlineStr">
        <is>
          <t>LF</t>
        </is>
      </c>
      <c r="H116" s="374" t="n">
        <v>11.84</v>
      </c>
      <c r="I116" s="375">
        <f>H116*F116</f>
        <v/>
      </c>
      <c r="J116" s="380" t="n">
        <v>4.36</v>
      </c>
      <c r="K116" s="377">
        <f>J116*F116</f>
        <v/>
      </c>
      <c r="L116" s="378">
        <f>K116+I116</f>
        <v/>
      </c>
      <c r="M116" s="379" t="n"/>
      <c r="N116" s="105" t="n"/>
      <c r="O116" s="89" t="n"/>
      <c r="P116" s="89" t="n"/>
      <c r="Q116" s="89" t="n"/>
      <c r="R116" s="89" t="n"/>
      <c r="S116" s="89" t="n"/>
      <c r="T116" s="89" t="n"/>
      <c r="U116" s="89" t="n"/>
      <c r="V116" s="89" t="n"/>
      <c r="W116" s="89" t="n"/>
      <c r="X116" s="89" t="n"/>
      <c r="Y116" s="89" t="n"/>
      <c r="Z116" s="89" t="n"/>
      <c r="AA116" s="89" t="n"/>
      <c r="AB116" s="89" t="n"/>
      <c r="AC116" s="89" t="n"/>
      <c r="AD116" s="89" t="n"/>
      <c r="AE116" s="89" t="n"/>
      <c r="AF116" s="89" t="n"/>
      <c r="AG116" s="89" t="n"/>
      <c r="AH116" s="89" t="n"/>
      <c r="AI116" s="89" t="n"/>
      <c r="AJ116" s="89" t="n"/>
      <c r="AK116" s="89" t="n"/>
      <c r="AL116" s="89" t="n"/>
      <c r="AM116" s="89" t="n"/>
      <c r="AN116" s="89" t="n"/>
      <c r="AO116" s="89" t="n"/>
      <c r="AP116" s="89" t="n"/>
      <c r="AQ116" s="89" t="n"/>
      <c r="AR116" s="89" t="n"/>
      <c r="AS116" s="89" t="n"/>
      <c r="AT116" s="89" t="n"/>
      <c r="AU116" s="89" t="n"/>
      <c r="AV116" s="89" t="n"/>
      <c r="AW116" s="89" t="n"/>
      <c r="AX116" s="89" t="n"/>
      <c r="AY116" s="89" t="n"/>
      <c r="AZ116" s="89" t="n"/>
      <c r="BA116" s="89" t="n"/>
      <c r="BB116" s="89" t="n"/>
      <c r="BC116" s="89" t="n"/>
      <c r="BD116" s="89" t="n"/>
      <c r="BE116" s="89" t="n"/>
      <c r="BF116" s="89" t="n"/>
      <c r="BG116" s="89" t="n"/>
      <c r="BH116" s="89" t="n"/>
      <c r="BI116" s="89" t="n"/>
      <c r="BJ116" s="89" t="n"/>
      <c r="BK116" s="89" t="n"/>
      <c r="BL116" s="89" t="n"/>
      <c r="BM116" s="89" t="n"/>
      <c r="BN116" s="89" t="n"/>
      <c r="BO116" s="89" t="n"/>
      <c r="BP116" s="89" t="n"/>
      <c r="BQ116" s="89" t="n"/>
      <c r="BR116" s="89" t="n"/>
      <c r="BS116" s="89" t="n"/>
      <c r="BT116" s="89" t="n"/>
      <c r="BU116" s="89" t="n"/>
      <c r="BV116" s="89" t="n"/>
      <c r="BW116" s="89" t="n"/>
    </row>
    <row r="117" ht="15.75" customFormat="1" customHeight="1" s="90">
      <c r="A117" s="54">
        <f>IF(F117&lt;&gt;"",1+MAX($A$2:A116),"")</f>
        <v/>
      </c>
      <c r="B117" s="381" t="n"/>
      <c r="C117" s="95" t="inlineStr">
        <is>
          <t xml:space="preserve">Roof Beam RB-3: 4 X 12 DF #1 </t>
        </is>
      </c>
      <c r="D117" s="373" t="n">
        <v>210.45</v>
      </c>
      <c r="E117" s="97" t="n">
        <v>0.05</v>
      </c>
      <c r="F117" s="373">
        <f>(1+E117)*D117</f>
        <v/>
      </c>
      <c r="G117" s="98" t="inlineStr">
        <is>
          <t>LF</t>
        </is>
      </c>
      <c r="H117" s="374" t="n">
        <v>11.84</v>
      </c>
      <c r="I117" s="375">
        <f>H117*F117</f>
        <v/>
      </c>
      <c r="J117" s="380" t="n">
        <v>4.36</v>
      </c>
      <c r="K117" s="377">
        <f>J117*F117</f>
        <v/>
      </c>
      <c r="L117" s="378">
        <f>K117+I117</f>
        <v/>
      </c>
      <c r="M117" s="379" t="n"/>
      <c r="N117" s="105" t="n"/>
      <c r="O117" s="89" t="n"/>
      <c r="P117" s="89" t="n"/>
      <c r="Q117" s="89" t="n"/>
      <c r="R117" s="89" t="n"/>
      <c r="S117" s="89" t="n"/>
      <c r="T117" s="89" t="n"/>
      <c r="U117" s="89" t="n"/>
      <c r="V117" s="89" t="n"/>
      <c r="W117" s="89" t="n"/>
      <c r="X117" s="89" t="n"/>
      <c r="Y117" s="89" t="n"/>
      <c r="Z117" s="89" t="n"/>
      <c r="AA117" s="89" t="n"/>
      <c r="AB117" s="89" t="n"/>
      <c r="AC117" s="89" t="n"/>
      <c r="AD117" s="89" t="n"/>
      <c r="AE117" s="89" t="n"/>
      <c r="AF117" s="89" t="n"/>
      <c r="AG117" s="89" t="n"/>
      <c r="AH117" s="89" t="n"/>
      <c r="AI117" s="89" t="n"/>
      <c r="AJ117" s="89" t="n"/>
      <c r="AK117" s="89" t="n"/>
      <c r="AL117" s="89" t="n"/>
      <c r="AM117" s="89" t="n"/>
      <c r="AN117" s="89" t="n"/>
      <c r="AO117" s="89" t="n"/>
      <c r="AP117" s="89" t="n"/>
      <c r="AQ117" s="89" t="n"/>
      <c r="AR117" s="89" t="n"/>
      <c r="AS117" s="89" t="n"/>
      <c r="AT117" s="89" t="n"/>
      <c r="AU117" s="89" t="n"/>
      <c r="AV117" s="89" t="n"/>
      <c r="AW117" s="89" t="n"/>
      <c r="AX117" s="89" t="n"/>
      <c r="AY117" s="89" t="n"/>
      <c r="AZ117" s="89" t="n"/>
      <c r="BA117" s="89" t="n"/>
      <c r="BB117" s="89" t="n"/>
      <c r="BC117" s="89" t="n"/>
      <c r="BD117" s="89" t="n"/>
      <c r="BE117" s="89" t="n"/>
      <c r="BF117" s="89" t="n"/>
      <c r="BG117" s="89" t="n"/>
      <c r="BH117" s="89" t="n"/>
      <c r="BI117" s="89" t="n"/>
      <c r="BJ117" s="89" t="n"/>
      <c r="BK117" s="89" t="n"/>
      <c r="BL117" s="89" t="n"/>
      <c r="BM117" s="89" t="n"/>
      <c r="BN117" s="89" t="n"/>
      <c r="BO117" s="89" t="n"/>
      <c r="BP117" s="89" t="n"/>
      <c r="BQ117" s="89" t="n"/>
      <c r="BR117" s="89" t="n"/>
      <c r="BS117" s="89" t="n"/>
      <c r="BT117" s="89" t="n"/>
      <c r="BU117" s="89" t="n"/>
      <c r="BV117" s="89" t="n"/>
      <c r="BW117" s="89" t="n"/>
    </row>
    <row r="118" ht="15.75" customFormat="1" customHeight="1" s="90">
      <c r="A118" s="54">
        <f>IF(F118&lt;&gt;"",1+MAX($A$2:A117),"")</f>
        <v/>
      </c>
      <c r="B118" s="383" t="n"/>
      <c r="C118" s="95" t="inlineStr">
        <is>
          <t>Roof Beam RB-4: 7" X 11.875" Parallam 2.2E</t>
        </is>
      </c>
      <c r="D118" s="373" t="n">
        <v>11.98</v>
      </c>
      <c r="E118" s="97" t="n">
        <v>0.05</v>
      </c>
      <c r="F118" s="373">
        <f>(1+E118)*D118</f>
        <v/>
      </c>
      <c r="G118" s="98" t="inlineStr">
        <is>
          <t>LF</t>
        </is>
      </c>
      <c r="H118" s="374" t="n">
        <v>18.26</v>
      </c>
      <c r="I118" s="375">
        <f>H118*F118</f>
        <v/>
      </c>
      <c r="J118" s="380" t="n">
        <v>7.85</v>
      </c>
      <c r="K118" s="377">
        <f>J118*F118</f>
        <v/>
      </c>
      <c r="L118" s="378">
        <f>K118+I118</f>
        <v/>
      </c>
      <c r="M118" s="379" t="n"/>
      <c r="N118" s="105" t="n"/>
      <c r="O118" s="89" t="n"/>
      <c r="P118" s="89" t="n"/>
      <c r="Q118" s="89" t="n"/>
      <c r="R118" s="89" t="n"/>
      <c r="S118" s="89" t="n"/>
      <c r="T118" s="89" t="n"/>
      <c r="U118" s="89" t="n"/>
      <c r="V118" s="89" t="n"/>
      <c r="W118" s="89" t="n"/>
      <c r="X118" s="89" t="n"/>
      <c r="Y118" s="89" t="n"/>
      <c r="Z118" s="89" t="n"/>
      <c r="AA118" s="89" t="n"/>
      <c r="AB118" s="89" t="n"/>
      <c r="AC118" s="89" t="n"/>
      <c r="AD118" s="89" t="n"/>
      <c r="AE118" s="89" t="n"/>
      <c r="AF118" s="89" t="n"/>
      <c r="AG118" s="89" t="n"/>
      <c r="AH118" s="89" t="n"/>
      <c r="AI118" s="89" t="n"/>
      <c r="AJ118" s="89" t="n"/>
      <c r="AK118" s="89" t="n"/>
      <c r="AL118" s="89" t="n"/>
      <c r="AM118" s="89" t="n"/>
      <c r="AN118" s="89" t="n"/>
      <c r="AO118" s="89" t="n"/>
      <c r="AP118" s="89" t="n"/>
      <c r="AQ118" s="89" t="n"/>
      <c r="AR118" s="89" t="n"/>
      <c r="AS118" s="89" t="n"/>
      <c r="AT118" s="89" t="n"/>
      <c r="AU118" s="89" t="n"/>
      <c r="AV118" s="89" t="n"/>
      <c r="AW118" s="89" t="n"/>
      <c r="AX118" s="89" t="n"/>
      <c r="AY118" s="89" t="n"/>
      <c r="AZ118" s="89" t="n"/>
      <c r="BA118" s="89" t="n"/>
      <c r="BB118" s="89" t="n"/>
      <c r="BC118" s="89" t="n"/>
      <c r="BD118" s="89" t="n"/>
      <c r="BE118" s="89" t="n"/>
      <c r="BF118" s="89" t="n"/>
      <c r="BG118" s="89" t="n"/>
      <c r="BH118" s="89" t="n"/>
      <c r="BI118" s="89" t="n"/>
      <c r="BJ118" s="89" t="n"/>
      <c r="BK118" s="89" t="n"/>
      <c r="BL118" s="89" t="n"/>
      <c r="BM118" s="89" t="n"/>
      <c r="BN118" s="89" t="n"/>
      <c r="BO118" s="89" t="n"/>
      <c r="BP118" s="89" t="n"/>
      <c r="BQ118" s="89" t="n"/>
      <c r="BR118" s="89" t="n"/>
      <c r="BS118" s="89" t="n"/>
      <c r="BT118" s="89" t="n"/>
      <c r="BU118" s="89" t="n"/>
      <c r="BV118" s="89" t="n"/>
      <c r="BW118" s="89" t="n"/>
    </row>
    <row r="119" ht="15.75" customFormat="1" customHeight="1" s="89">
      <c r="A119" s="54">
        <f>IF(F119&lt;&gt;"",1+MAX($A$2:A118),"")</f>
        <v/>
      </c>
      <c r="B119" s="111" t="n"/>
      <c r="C119" s="300" t="inlineStr">
        <is>
          <t>WOODEN POSTS</t>
        </is>
      </c>
      <c r="D119" s="373" t="n"/>
      <c r="E119" s="97" t="n"/>
      <c r="F119" s="373" t="n"/>
      <c r="G119" s="98" t="n"/>
      <c r="H119" s="374" t="n"/>
      <c r="I119" s="375" t="n"/>
      <c r="J119" s="380" t="n"/>
      <c r="K119" s="377" t="n"/>
      <c r="L119" s="378" t="n"/>
      <c r="M119" s="379" t="n"/>
      <c r="N119" s="105" t="n"/>
    </row>
    <row r="120" ht="15.75" customFormat="1" customHeight="1" s="89">
      <c r="A120" s="54">
        <f>IF(F120&lt;&gt;"",1+MAX($A$2:A119),"")</f>
        <v/>
      </c>
      <c r="B120" s="111" t="inlineStr">
        <is>
          <t>S-2 To S-4</t>
        </is>
      </c>
      <c r="C120" s="95" t="inlineStr">
        <is>
          <t>Post: 4 X 6 (985 EA)</t>
        </is>
      </c>
      <c r="D120" s="373" t="n">
        <v>11220</v>
      </c>
      <c r="E120" s="97" t="n">
        <v>0.05</v>
      </c>
      <c r="F120" s="373">
        <f>(1+E120)*D120</f>
        <v/>
      </c>
      <c r="G120" s="98" t="inlineStr">
        <is>
          <t>LF</t>
        </is>
      </c>
      <c r="H120" s="374" t="n">
        <v>10.94</v>
      </c>
      <c r="I120" s="375">
        <f>H120*F120</f>
        <v/>
      </c>
      <c r="J120" s="380" t="n">
        <v>4.82</v>
      </c>
      <c r="K120" s="377">
        <f>J120*F120</f>
        <v/>
      </c>
      <c r="L120" s="378">
        <f>K120+I120</f>
        <v/>
      </c>
      <c r="M120" s="379" t="n"/>
      <c r="N120" s="105" t="n"/>
    </row>
    <row r="121" ht="15.75" customFormat="1" customHeight="1" s="89">
      <c r="A121" s="54">
        <f>IF(F121&lt;&gt;"",1+MAX($A$2:A120),"")</f>
        <v/>
      </c>
      <c r="B121" s="381" t="n"/>
      <c r="C121" s="95" t="inlineStr">
        <is>
          <t>Post: 6 X 6 (2 EA)</t>
        </is>
      </c>
      <c r="D121" s="373" t="n">
        <v>23</v>
      </c>
      <c r="E121" s="97" t="n">
        <v>0.05</v>
      </c>
      <c r="F121" s="373">
        <f>(1+E121)*D121</f>
        <v/>
      </c>
      <c r="G121" s="98" t="inlineStr">
        <is>
          <t>LF</t>
        </is>
      </c>
      <c r="H121" s="374" t="n">
        <v>14.75</v>
      </c>
      <c r="I121" s="375">
        <f>H121*F121</f>
        <v/>
      </c>
      <c r="J121" s="380" t="n">
        <v>6.36</v>
      </c>
      <c r="K121" s="377">
        <f>J121*F121</f>
        <v/>
      </c>
      <c r="L121" s="378">
        <f>K121+I121</f>
        <v/>
      </c>
      <c r="M121" s="379" t="n"/>
      <c r="N121" s="105" t="n"/>
    </row>
    <row r="122" ht="15.75" customFormat="1" customHeight="1" s="89">
      <c r="A122" s="54">
        <f>IF(F122&lt;&gt;"",1+MAX($A$2:A121),"")</f>
        <v/>
      </c>
      <c r="B122" s="383" t="n"/>
      <c r="C122" s="95" t="inlineStr">
        <is>
          <t>Post: 6 X 8 (29 EA)</t>
        </is>
      </c>
      <c r="D122" s="373" t="n">
        <v>406</v>
      </c>
      <c r="E122" s="97" t="n">
        <v>0.05</v>
      </c>
      <c r="F122" s="373">
        <f>(1+E122)*D122</f>
        <v/>
      </c>
      <c r="G122" s="98" t="inlineStr">
        <is>
          <t>LF</t>
        </is>
      </c>
      <c r="H122" s="374" t="n">
        <v>16.2</v>
      </c>
      <c r="I122" s="375">
        <f>H122*F122</f>
        <v/>
      </c>
      <c r="J122" s="380" t="n">
        <v>6.94</v>
      </c>
      <c r="K122" s="377">
        <f>J122*F122</f>
        <v/>
      </c>
      <c r="L122" s="378">
        <f>K122+I122</f>
        <v/>
      </c>
      <c r="M122" s="379" t="n"/>
      <c r="N122" s="105" t="n"/>
    </row>
    <row r="123" ht="15.75" customFormat="1" customHeight="1" s="90">
      <c r="A123" s="54">
        <f>IF(F123&lt;&gt;"",1+MAX($A$2:A122),"")</f>
        <v/>
      </c>
      <c r="B123" s="111" t="n"/>
      <c r="C123" s="300" t="inlineStr">
        <is>
          <t>WOODEN JOIST</t>
        </is>
      </c>
      <c r="D123" s="373" t="n"/>
      <c r="E123" s="97" t="n"/>
      <c r="F123" s="373" t="n"/>
      <c r="G123" s="98" t="n"/>
      <c r="H123" s="374" t="n"/>
      <c r="I123" s="375" t="n"/>
      <c r="J123" s="380" t="n"/>
      <c r="K123" s="377" t="n"/>
      <c r="L123" s="378" t="n"/>
      <c r="M123" s="379" t="n"/>
      <c r="N123" s="105" t="n"/>
      <c r="O123" s="89" t="n"/>
      <c r="P123" s="89" t="n"/>
      <c r="Q123" s="89" t="n"/>
      <c r="R123" s="89" t="n"/>
      <c r="S123" s="89" t="n"/>
      <c r="T123" s="89" t="n"/>
      <c r="U123" s="89" t="n"/>
      <c r="V123" s="89" t="n"/>
      <c r="W123" s="89" t="n"/>
      <c r="X123" s="89" t="n"/>
      <c r="Y123" s="89" t="n"/>
      <c r="Z123" s="89" t="n"/>
      <c r="AA123" s="89" t="n"/>
      <c r="AB123" s="89" t="n"/>
      <c r="AC123" s="89" t="n"/>
      <c r="AD123" s="89" t="n"/>
      <c r="AE123" s="89" t="n"/>
      <c r="AF123" s="89" t="n"/>
      <c r="AG123" s="89" t="n"/>
      <c r="AH123" s="89" t="n"/>
      <c r="AI123" s="89" t="n"/>
      <c r="AJ123" s="89" t="n"/>
      <c r="AK123" s="89" t="n"/>
      <c r="AL123" s="89" t="n"/>
      <c r="AM123" s="89" t="n"/>
      <c r="AN123" s="89" t="n"/>
      <c r="AO123" s="89" t="n"/>
      <c r="AP123" s="89" t="n"/>
      <c r="AQ123" s="89" t="n"/>
      <c r="AR123" s="89" t="n"/>
      <c r="AS123" s="89" t="n"/>
      <c r="AT123" s="89" t="n"/>
      <c r="AU123" s="89" t="n"/>
      <c r="AV123" s="89" t="n"/>
      <c r="AW123" s="89" t="n"/>
      <c r="AX123" s="89" t="n"/>
      <c r="AY123" s="89" t="n"/>
      <c r="AZ123" s="89" t="n"/>
      <c r="BA123" s="89" t="n"/>
      <c r="BB123" s="89" t="n"/>
      <c r="BC123" s="89" t="n"/>
      <c r="BD123" s="89" t="n"/>
      <c r="BE123" s="89" t="n"/>
      <c r="BF123" s="89" t="n"/>
      <c r="BG123" s="89" t="n"/>
      <c r="BH123" s="89" t="n"/>
      <c r="BI123" s="89" t="n"/>
      <c r="BJ123" s="89" t="n"/>
      <c r="BK123" s="89" t="n"/>
      <c r="BL123" s="89" t="n"/>
      <c r="BM123" s="89" t="n"/>
      <c r="BN123" s="89" t="n"/>
      <c r="BO123" s="89" t="n"/>
      <c r="BP123" s="89" t="n"/>
      <c r="BQ123" s="89" t="n"/>
      <c r="BR123" s="89" t="n"/>
      <c r="BS123" s="89" t="n"/>
      <c r="BT123" s="89" t="n"/>
      <c r="BU123" s="89" t="n"/>
      <c r="BV123" s="89" t="n"/>
      <c r="BW123" s="89" t="n"/>
    </row>
    <row r="124" ht="15.75" customFormat="1" customHeight="1" s="90">
      <c r="A124" s="54">
        <f>IF(F124&lt;&gt;"",1+MAX($A$2:A123),"")</f>
        <v/>
      </c>
      <c r="B124" s="111" t="inlineStr">
        <is>
          <t>S-2 To S-4</t>
        </is>
      </c>
      <c r="C124" s="95" t="inlineStr">
        <is>
          <t>Floor Joist 2FJ-1: 2 X 14 DF #2 @ 16" O.C.</t>
        </is>
      </c>
      <c r="D124" s="373">
        <f>21+6758/1.33</f>
        <v/>
      </c>
      <c r="E124" s="97" t="n">
        <v>0.05</v>
      </c>
      <c r="F124" s="373">
        <f>(1+E124)*D124</f>
        <v/>
      </c>
      <c r="G124" s="98" t="inlineStr">
        <is>
          <t>LF</t>
        </is>
      </c>
      <c r="H124" s="374" t="n">
        <v>4.25</v>
      </c>
      <c r="I124" s="375">
        <f>H124*F124</f>
        <v/>
      </c>
      <c r="J124" s="380" t="n">
        <v>1.52</v>
      </c>
      <c r="K124" s="377">
        <f>J124*F124</f>
        <v/>
      </c>
      <c r="L124" s="378">
        <f>K124+I124</f>
        <v/>
      </c>
      <c r="M124" s="379" t="n"/>
      <c r="N124" s="105" t="n"/>
      <c r="O124" s="89" t="n"/>
      <c r="P124" s="89" t="n"/>
      <c r="Q124" s="89" t="n"/>
      <c r="R124" s="89" t="n"/>
      <c r="S124" s="89" t="n"/>
      <c r="T124" s="89" t="n"/>
      <c r="U124" s="89" t="n"/>
      <c r="V124" s="89" t="n"/>
      <c r="W124" s="89" t="n"/>
      <c r="X124" s="89" t="n"/>
      <c r="Y124" s="89" t="n"/>
      <c r="Z124" s="89" t="n"/>
      <c r="AA124" s="89" t="n"/>
      <c r="AB124" s="89" t="n"/>
      <c r="AC124" s="89" t="n"/>
      <c r="AD124" s="89" t="n"/>
      <c r="AE124" s="89" t="n"/>
      <c r="AF124" s="89" t="n"/>
      <c r="AG124" s="89" t="n"/>
      <c r="AH124" s="89" t="n"/>
      <c r="AI124" s="89" t="n"/>
      <c r="AJ124" s="89" t="n"/>
      <c r="AK124" s="89" t="n"/>
      <c r="AL124" s="89" t="n"/>
      <c r="AM124" s="89" t="n"/>
      <c r="AN124" s="89" t="n"/>
      <c r="AO124" s="89" t="n"/>
      <c r="AP124" s="89" t="n"/>
      <c r="AQ124" s="89" t="n"/>
      <c r="AR124" s="89" t="n"/>
      <c r="AS124" s="89" t="n"/>
      <c r="AT124" s="89" t="n"/>
      <c r="AU124" s="89" t="n"/>
      <c r="AV124" s="89" t="n"/>
      <c r="AW124" s="89" t="n"/>
      <c r="AX124" s="89" t="n"/>
      <c r="AY124" s="89" t="n"/>
      <c r="AZ124" s="89" t="n"/>
      <c r="BA124" s="89" t="n"/>
      <c r="BB124" s="89" t="n"/>
      <c r="BC124" s="89" t="n"/>
      <c r="BD124" s="89" t="n"/>
      <c r="BE124" s="89" t="n"/>
      <c r="BF124" s="89" t="n"/>
      <c r="BG124" s="89" t="n"/>
      <c r="BH124" s="89" t="n"/>
      <c r="BI124" s="89" t="n"/>
      <c r="BJ124" s="89" t="n"/>
      <c r="BK124" s="89" t="n"/>
      <c r="BL124" s="89" t="n"/>
      <c r="BM124" s="89" t="n"/>
      <c r="BN124" s="89" t="n"/>
      <c r="BO124" s="89" t="n"/>
      <c r="BP124" s="89" t="n"/>
      <c r="BQ124" s="89" t="n"/>
      <c r="BR124" s="89" t="n"/>
      <c r="BS124" s="89" t="n"/>
      <c r="BT124" s="89" t="n"/>
      <c r="BU124" s="89" t="n"/>
      <c r="BV124" s="89" t="n"/>
      <c r="BW124" s="89" t="n"/>
    </row>
    <row r="125" ht="15.75" customFormat="1" customHeight="1" s="90">
      <c r="A125" s="54">
        <f>IF(F125&lt;&gt;"",1+MAX($A$2:A124),"")</f>
        <v/>
      </c>
      <c r="B125" s="381" t="n"/>
      <c r="C125" s="95" t="inlineStr">
        <is>
          <t>Floor Joist 2FJ-2: 2 X 14 DF #2 @ 12" O.C.</t>
        </is>
      </c>
      <c r="D125" s="373">
        <f>6339/1</f>
        <v/>
      </c>
      <c r="E125" s="97" t="n">
        <v>0.05</v>
      </c>
      <c r="F125" s="373">
        <f>(1+E125)*D125</f>
        <v/>
      </c>
      <c r="G125" s="98" t="inlineStr">
        <is>
          <t>LF</t>
        </is>
      </c>
      <c r="H125" s="374" t="n">
        <v>4.25</v>
      </c>
      <c r="I125" s="375">
        <f>H125*F125</f>
        <v/>
      </c>
      <c r="J125" s="380" t="n">
        <v>1.52</v>
      </c>
      <c r="K125" s="377">
        <f>J125*F125</f>
        <v/>
      </c>
      <c r="L125" s="378">
        <f>K125+I125</f>
        <v/>
      </c>
      <c r="M125" s="379" t="n"/>
      <c r="N125" s="105" t="n"/>
      <c r="O125" s="89" t="n"/>
      <c r="P125" s="89" t="n"/>
      <c r="Q125" s="89" t="n"/>
      <c r="R125" s="89" t="n"/>
      <c r="S125" s="89" t="n"/>
      <c r="T125" s="89" t="n"/>
      <c r="U125" s="89" t="n"/>
      <c r="V125" s="89" t="n"/>
      <c r="W125" s="89" t="n"/>
      <c r="X125" s="89" t="n"/>
      <c r="Y125" s="89" t="n"/>
      <c r="Z125" s="89" t="n"/>
      <c r="AA125" s="89" t="n"/>
      <c r="AB125" s="89" t="n"/>
      <c r="AC125" s="89" t="n"/>
      <c r="AD125" s="89" t="n"/>
      <c r="AE125" s="89" t="n"/>
      <c r="AF125" s="89" t="n"/>
      <c r="AG125" s="89" t="n"/>
      <c r="AH125" s="89" t="n"/>
      <c r="AI125" s="89" t="n"/>
      <c r="AJ125" s="89" t="n"/>
      <c r="AK125" s="89" t="n"/>
      <c r="AL125" s="89" t="n"/>
      <c r="AM125" s="89" t="n"/>
      <c r="AN125" s="89" t="n"/>
      <c r="AO125" s="89" t="n"/>
      <c r="AP125" s="89" t="n"/>
      <c r="AQ125" s="89" t="n"/>
      <c r="AR125" s="89" t="n"/>
      <c r="AS125" s="89" t="n"/>
      <c r="AT125" s="89" t="n"/>
      <c r="AU125" s="89" t="n"/>
      <c r="AV125" s="89" t="n"/>
      <c r="AW125" s="89" t="n"/>
      <c r="AX125" s="89" t="n"/>
      <c r="AY125" s="89" t="n"/>
      <c r="AZ125" s="89" t="n"/>
      <c r="BA125" s="89" t="n"/>
      <c r="BB125" s="89" t="n"/>
      <c r="BC125" s="89" t="n"/>
      <c r="BD125" s="89" t="n"/>
      <c r="BE125" s="89" t="n"/>
      <c r="BF125" s="89" t="n"/>
      <c r="BG125" s="89" t="n"/>
      <c r="BH125" s="89" t="n"/>
      <c r="BI125" s="89" t="n"/>
      <c r="BJ125" s="89" t="n"/>
      <c r="BK125" s="89" t="n"/>
      <c r="BL125" s="89" t="n"/>
      <c r="BM125" s="89" t="n"/>
      <c r="BN125" s="89" t="n"/>
      <c r="BO125" s="89" t="n"/>
      <c r="BP125" s="89" t="n"/>
      <c r="BQ125" s="89" t="n"/>
      <c r="BR125" s="89" t="n"/>
      <c r="BS125" s="89" t="n"/>
      <c r="BT125" s="89" t="n"/>
      <c r="BU125" s="89" t="n"/>
      <c r="BV125" s="89" t="n"/>
      <c r="BW125" s="89" t="n"/>
    </row>
    <row r="126" ht="15.75" customFormat="1" customHeight="1" s="90">
      <c r="A126" s="54">
        <f>IF(F126&lt;&gt;"",1+MAX($A$2:A125),"")</f>
        <v/>
      </c>
      <c r="B126" s="381" t="n"/>
      <c r="C126" s="95" t="inlineStr">
        <is>
          <t>Floor Joist 3FJ-1: 2 X 14 DF #1 @ 16" O.C.</t>
        </is>
      </c>
      <c r="D126" s="373">
        <f>7413/1.33</f>
        <v/>
      </c>
      <c r="E126" s="97" t="n">
        <v>0.05</v>
      </c>
      <c r="F126" s="373">
        <f>(1+E126)*D126</f>
        <v/>
      </c>
      <c r="G126" s="98" t="inlineStr">
        <is>
          <t>LF</t>
        </is>
      </c>
      <c r="H126" s="374" t="n">
        <v>4.25</v>
      </c>
      <c r="I126" s="375">
        <f>H126*F126</f>
        <v/>
      </c>
      <c r="J126" s="380" t="n">
        <v>1.52</v>
      </c>
      <c r="K126" s="377">
        <f>J126*F126</f>
        <v/>
      </c>
      <c r="L126" s="378">
        <f>K126+I126</f>
        <v/>
      </c>
      <c r="M126" s="379" t="n"/>
      <c r="N126" s="105" t="n"/>
      <c r="O126" s="89" t="n"/>
      <c r="P126" s="89" t="n"/>
      <c r="Q126" s="89" t="n"/>
      <c r="R126" s="89" t="n"/>
      <c r="S126" s="89" t="n"/>
      <c r="T126" s="89" t="n"/>
      <c r="U126" s="89" t="n"/>
      <c r="V126" s="89" t="n"/>
      <c r="W126" s="89" t="n"/>
      <c r="X126" s="89" t="n"/>
      <c r="Y126" s="89" t="n"/>
      <c r="Z126" s="89" t="n"/>
      <c r="AA126" s="89" t="n"/>
      <c r="AB126" s="89" t="n"/>
      <c r="AC126" s="89" t="n"/>
      <c r="AD126" s="89" t="n"/>
      <c r="AE126" s="89" t="n"/>
      <c r="AF126" s="89" t="n"/>
      <c r="AG126" s="89" t="n"/>
      <c r="AH126" s="89" t="n"/>
      <c r="AI126" s="89" t="n"/>
      <c r="AJ126" s="89" t="n"/>
      <c r="AK126" s="89" t="n"/>
      <c r="AL126" s="89" t="n"/>
      <c r="AM126" s="89" t="n"/>
      <c r="AN126" s="89" t="n"/>
      <c r="AO126" s="89" t="n"/>
      <c r="AP126" s="89" t="n"/>
      <c r="AQ126" s="89" t="n"/>
      <c r="AR126" s="89" t="n"/>
      <c r="AS126" s="89" t="n"/>
      <c r="AT126" s="89" t="n"/>
      <c r="AU126" s="89" t="n"/>
      <c r="AV126" s="89" t="n"/>
      <c r="AW126" s="89" t="n"/>
      <c r="AX126" s="89" t="n"/>
      <c r="AY126" s="89" t="n"/>
      <c r="AZ126" s="89" t="n"/>
      <c r="BA126" s="89" t="n"/>
      <c r="BB126" s="89" t="n"/>
      <c r="BC126" s="89" t="n"/>
      <c r="BD126" s="89" t="n"/>
      <c r="BE126" s="89" t="n"/>
      <c r="BF126" s="89" t="n"/>
      <c r="BG126" s="89" t="n"/>
      <c r="BH126" s="89" t="n"/>
      <c r="BI126" s="89" t="n"/>
      <c r="BJ126" s="89" t="n"/>
      <c r="BK126" s="89" t="n"/>
      <c r="BL126" s="89" t="n"/>
      <c r="BM126" s="89" t="n"/>
      <c r="BN126" s="89" t="n"/>
      <c r="BO126" s="89" t="n"/>
      <c r="BP126" s="89" t="n"/>
      <c r="BQ126" s="89" t="n"/>
      <c r="BR126" s="89" t="n"/>
      <c r="BS126" s="89" t="n"/>
      <c r="BT126" s="89" t="n"/>
      <c r="BU126" s="89" t="n"/>
      <c r="BV126" s="89" t="n"/>
      <c r="BW126" s="89" t="n"/>
    </row>
    <row r="127" ht="15.75" customFormat="1" customHeight="1" s="90">
      <c r="A127" s="54">
        <f>IF(F127&lt;&gt;"",1+MAX($A$2:A126),"")</f>
        <v/>
      </c>
      <c r="B127" s="381" t="n"/>
      <c r="C127" s="95" t="inlineStr">
        <is>
          <t>Floor Joist 3FJ-2: : 2 X 14 DF #1 @ 12" O.C.</t>
        </is>
      </c>
      <c r="D127" s="373">
        <f>5722/1</f>
        <v/>
      </c>
      <c r="E127" s="97" t="n">
        <v>0.05</v>
      </c>
      <c r="F127" s="373">
        <f>(1+E127)*D127</f>
        <v/>
      </c>
      <c r="G127" s="98" t="inlineStr">
        <is>
          <t>LF</t>
        </is>
      </c>
      <c r="H127" s="374" t="n">
        <v>4.25</v>
      </c>
      <c r="I127" s="375">
        <f>H127*F127</f>
        <v/>
      </c>
      <c r="J127" s="380" t="n">
        <v>1.52</v>
      </c>
      <c r="K127" s="377">
        <f>J127*F127</f>
        <v/>
      </c>
      <c r="L127" s="378">
        <f>K127+I127</f>
        <v/>
      </c>
      <c r="M127" s="379" t="n"/>
      <c r="N127" s="105" t="n"/>
      <c r="O127" s="89" t="n"/>
      <c r="P127" s="89" t="n"/>
      <c r="Q127" s="89" t="n"/>
      <c r="R127" s="89" t="n"/>
      <c r="S127" s="89" t="n"/>
      <c r="T127" s="89" t="n"/>
      <c r="U127" s="89" t="n"/>
      <c r="V127" s="89" t="n"/>
      <c r="W127" s="89" t="n"/>
      <c r="X127" s="89" t="n"/>
      <c r="Y127" s="89" t="n"/>
      <c r="Z127" s="89" t="n"/>
      <c r="AA127" s="89" t="n"/>
      <c r="AB127" s="89" t="n"/>
      <c r="AC127" s="89" t="n"/>
      <c r="AD127" s="89" t="n"/>
      <c r="AE127" s="89" t="n"/>
      <c r="AF127" s="89" t="n"/>
      <c r="AG127" s="89" t="n"/>
      <c r="AH127" s="89" t="n"/>
      <c r="AI127" s="89" t="n"/>
      <c r="AJ127" s="89" t="n"/>
      <c r="AK127" s="89" t="n"/>
      <c r="AL127" s="89" t="n"/>
      <c r="AM127" s="89" t="n"/>
      <c r="AN127" s="89" t="n"/>
      <c r="AO127" s="89" t="n"/>
      <c r="AP127" s="89" t="n"/>
      <c r="AQ127" s="89" t="n"/>
      <c r="AR127" s="89" t="n"/>
      <c r="AS127" s="89" t="n"/>
      <c r="AT127" s="89" t="n"/>
      <c r="AU127" s="89" t="n"/>
      <c r="AV127" s="89" t="n"/>
      <c r="AW127" s="89" t="n"/>
      <c r="AX127" s="89" t="n"/>
      <c r="AY127" s="89" t="n"/>
      <c r="AZ127" s="89" t="n"/>
      <c r="BA127" s="89" t="n"/>
      <c r="BB127" s="89" t="n"/>
      <c r="BC127" s="89" t="n"/>
      <c r="BD127" s="89" t="n"/>
      <c r="BE127" s="89" t="n"/>
      <c r="BF127" s="89" t="n"/>
      <c r="BG127" s="89" t="n"/>
      <c r="BH127" s="89" t="n"/>
      <c r="BI127" s="89" t="n"/>
      <c r="BJ127" s="89" t="n"/>
      <c r="BK127" s="89" t="n"/>
      <c r="BL127" s="89" t="n"/>
      <c r="BM127" s="89" t="n"/>
      <c r="BN127" s="89" t="n"/>
      <c r="BO127" s="89" t="n"/>
      <c r="BP127" s="89" t="n"/>
      <c r="BQ127" s="89" t="n"/>
      <c r="BR127" s="89" t="n"/>
      <c r="BS127" s="89" t="n"/>
      <c r="BT127" s="89" t="n"/>
      <c r="BU127" s="89" t="n"/>
      <c r="BV127" s="89" t="n"/>
      <c r="BW127" s="89" t="n"/>
    </row>
    <row r="128" ht="15.75" customFormat="1" customHeight="1" s="90">
      <c r="A128" s="54">
        <f>IF(F128&lt;&gt;"",1+MAX($A$2:A127),"")</f>
        <v/>
      </c>
      <c r="B128" s="381" t="n"/>
      <c r="C128" s="95" t="inlineStr">
        <is>
          <t>Stringer SJ-1: 2 X 16 DF #1 @ 16" O.C.</t>
        </is>
      </c>
      <c r="D128" s="373">
        <f>420/1.33</f>
        <v/>
      </c>
      <c r="E128" s="97" t="n">
        <v>0.05</v>
      </c>
      <c r="F128" s="373">
        <f>(1+E128)*D128</f>
        <v/>
      </c>
      <c r="G128" s="98" t="inlineStr">
        <is>
          <t>LF</t>
        </is>
      </c>
      <c r="H128" s="374" t="n">
        <v>4.84</v>
      </c>
      <c r="I128" s="375">
        <f>H128*F128</f>
        <v/>
      </c>
      <c r="J128" s="380" t="n">
        <v>1.7</v>
      </c>
      <c r="K128" s="377">
        <f>J128*F128</f>
        <v/>
      </c>
      <c r="L128" s="378">
        <f>K128+I128</f>
        <v/>
      </c>
      <c r="M128" s="379" t="n"/>
      <c r="N128" s="105" t="n"/>
      <c r="O128" s="89" t="n"/>
      <c r="P128" s="89" t="n"/>
      <c r="Q128" s="89" t="n"/>
      <c r="R128" s="89" t="n"/>
      <c r="S128" s="89" t="n"/>
      <c r="T128" s="89" t="n"/>
      <c r="U128" s="89" t="n"/>
      <c r="V128" s="89" t="n"/>
      <c r="W128" s="89" t="n"/>
      <c r="X128" s="89" t="n"/>
      <c r="Y128" s="89" t="n"/>
      <c r="Z128" s="89" t="n"/>
      <c r="AA128" s="89" t="n"/>
      <c r="AB128" s="89" t="n"/>
      <c r="AC128" s="89" t="n"/>
      <c r="AD128" s="89" t="n"/>
      <c r="AE128" s="89" t="n"/>
      <c r="AF128" s="89" t="n"/>
      <c r="AG128" s="89" t="n"/>
      <c r="AH128" s="89" t="n"/>
      <c r="AI128" s="89" t="n"/>
      <c r="AJ128" s="89" t="n"/>
      <c r="AK128" s="89" t="n"/>
      <c r="AL128" s="89" t="n"/>
      <c r="AM128" s="89" t="n"/>
      <c r="AN128" s="89" t="n"/>
      <c r="AO128" s="89" t="n"/>
      <c r="AP128" s="89" t="n"/>
      <c r="AQ128" s="89" t="n"/>
      <c r="AR128" s="89" t="n"/>
      <c r="AS128" s="89" t="n"/>
      <c r="AT128" s="89" t="n"/>
      <c r="AU128" s="89" t="n"/>
      <c r="AV128" s="89" t="n"/>
      <c r="AW128" s="89" t="n"/>
      <c r="AX128" s="89" t="n"/>
      <c r="AY128" s="89" t="n"/>
      <c r="AZ128" s="89" t="n"/>
      <c r="BA128" s="89" t="n"/>
      <c r="BB128" s="89" t="n"/>
      <c r="BC128" s="89" t="n"/>
      <c r="BD128" s="89" t="n"/>
      <c r="BE128" s="89" t="n"/>
      <c r="BF128" s="89" t="n"/>
      <c r="BG128" s="89" t="n"/>
      <c r="BH128" s="89" t="n"/>
      <c r="BI128" s="89" t="n"/>
      <c r="BJ128" s="89" t="n"/>
      <c r="BK128" s="89" t="n"/>
      <c r="BL128" s="89" t="n"/>
      <c r="BM128" s="89" t="n"/>
      <c r="BN128" s="89" t="n"/>
      <c r="BO128" s="89" t="n"/>
      <c r="BP128" s="89" t="n"/>
      <c r="BQ128" s="89" t="n"/>
      <c r="BR128" s="89" t="n"/>
      <c r="BS128" s="89" t="n"/>
      <c r="BT128" s="89" t="n"/>
      <c r="BU128" s="89" t="n"/>
      <c r="BV128" s="89" t="n"/>
      <c r="BW128" s="89" t="n"/>
    </row>
    <row r="129" ht="15.75" customFormat="1" customHeight="1" s="90">
      <c r="A129" s="54">
        <f>IF(F129&lt;&gt;"",1+MAX($A$2:A128),"")</f>
        <v/>
      </c>
      <c r="B129" s="383" t="n"/>
      <c r="C129" s="95" t="inlineStr">
        <is>
          <t>Roof Rafter RR-1: 2 X 12 DF #2 @ 16" O.C.</t>
        </is>
      </c>
      <c r="D129" s="373">
        <f>(2*3838)/1.33</f>
        <v/>
      </c>
      <c r="E129" s="97" t="n">
        <v>0.05</v>
      </c>
      <c r="F129" s="373">
        <f>(1+E129)*D129</f>
        <v/>
      </c>
      <c r="G129" s="98" t="inlineStr">
        <is>
          <t>LF</t>
        </is>
      </c>
      <c r="H129" s="374" t="n">
        <v>3.66</v>
      </c>
      <c r="I129" s="375">
        <f>H129*F129</f>
        <v/>
      </c>
      <c r="J129" s="380" t="n">
        <v>1.38</v>
      </c>
      <c r="K129" s="377">
        <f>J129*F129</f>
        <v/>
      </c>
      <c r="L129" s="378">
        <f>K129+I129</f>
        <v/>
      </c>
      <c r="M129" s="379" t="n"/>
      <c r="N129" s="105" t="n"/>
      <c r="O129" s="89" t="n"/>
      <c r="P129" s="89" t="n"/>
      <c r="Q129" s="89" t="n"/>
      <c r="R129" s="89" t="n"/>
      <c r="S129" s="89" t="n"/>
      <c r="T129" s="89" t="n"/>
      <c r="U129" s="89" t="n"/>
      <c r="V129" s="89" t="n"/>
      <c r="W129" s="89" t="n"/>
      <c r="X129" s="89" t="n"/>
      <c r="Y129" s="89" t="n"/>
      <c r="Z129" s="89" t="n"/>
      <c r="AA129" s="89" t="n"/>
      <c r="AB129" s="89" t="n"/>
      <c r="AC129" s="89" t="n"/>
      <c r="AD129" s="89" t="n"/>
      <c r="AE129" s="89" t="n"/>
      <c r="AF129" s="89" t="n"/>
      <c r="AG129" s="89" t="n"/>
      <c r="AH129" s="89" t="n"/>
      <c r="AI129" s="89" t="n"/>
      <c r="AJ129" s="89" t="n"/>
      <c r="AK129" s="89" t="n"/>
      <c r="AL129" s="89" t="n"/>
      <c r="AM129" s="89" t="n"/>
      <c r="AN129" s="89" t="n"/>
      <c r="AO129" s="89" t="n"/>
      <c r="AP129" s="89" t="n"/>
      <c r="AQ129" s="89" t="n"/>
      <c r="AR129" s="89" t="n"/>
      <c r="AS129" s="89" t="n"/>
      <c r="AT129" s="89" t="n"/>
      <c r="AU129" s="89" t="n"/>
      <c r="AV129" s="89" t="n"/>
      <c r="AW129" s="89" t="n"/>
      <c r="AX129" s="89" t="n"/>
      <c r="AY129" s="89" t="n"/>
      <c r="AZ129" s="89" t="n"/>
      <c r="BA129" s="89" t="n"/>
      <c r="BB129" s="89" t="n"/>
      <c r="BC129" s="89" t="n"/>
      <c r="BD129" s="89" t="n"/>
      <c r="BE129" s="89" t="n"/>
      <c r="BF129" s="89" t="n"/>
      <c r="BG129" s="89" t="n"/>
      <c r="BH129" s="89" t="n"/>
      <c r="BI129" s="89" t="n"/>
      <c r="BJ129" s="89" t="n"/>
      <c r="BK129" s="89" t="n"/>
      <c r="BL129" s="89" t="n"/>
      <c r="BM129" s="89" t="n"/>
      <c r="BN129" s="89" t="n"/>
      <c r="BO129" s="89" t="n"/>
      <c r="BP129" s="89" t="n"/>
      <c r="BQ129" s="89" t="n"/>
      <c r="BR129" s="89" t="n"/>
      <c r="BS129" s="89" t="n"/>
      <c r="BT129" s="89" t="n"/>
      <c r="BU129" s="89" t="n"/>
      <c r="BV129" s="89" t="n"/>
      <c r="BW129" s="89" t="n"/>
    </row>
    <row r="130" ht="15.75" customFormat="1" customHeight="1" s="90">
      <c r="A130" s="54">
        <f>IF(F130&lt;&gt;"",1+MAX($A$2:A129),"")</f>
        <v/>
      </c>
      <c r="B130" s="111" t="n"/>
      <c r="C130" s="95" t="inlineStr">
        <is>
          <t>Roof Rafter RR-2: 1.75" X 11.25 Microllam 2.2E @ 16" O.C.</t>
        </is>
      </c>
      <c r="D130" s="373">
        <f>(2*9620)/1.33</f>
        <v/>
      </c>
      <c r="E130" s="97" t="n">
        <v>0.05</v>
      </c>
      <c r="F130" s="373">
        <f>(1+E130)*D130</f>
        <v/>
      </c>
      <c r="G130" s="98" t="inlineStr">
        <is>
          <t>LF</t>
        </is>
      </c>
      <c r="H130" s="374" t="n">
        <v>8.720000000000001</v>
      </c>
      <c r="I130" s="375">
        <f>H130*F130</f>
        <v/>
      </c>
      <c r="J130" s="380" t="n">
        <v>3.2</v>
      </c>
      <c r="K130" s="377">
        <f>J130*F130</f>
        <v/>
      </c>
      <c r="L130" s="378">
        <f>K130+I130</f>
        <v/>
      </c>
      <c r="M130" s="379" t="n"/>
      <c r="N130" s="105" t="n"/>
      <c r="O130" s="89" t="n"/>
      <c r="P130" s="89" t="n"/>
      <c r="Q130" s="89" t="n"/>
      <c r="R130" s="89" t="n"/>
      <c r="S130" s="89" t="n"/>
      <c r="T130" s="89" t="n"/>
      <c r="U130" s="89" t="n"/>
      <c r="V130" s="89" t="n"/>
      <c r="W130" s="89" t="n"/>
      <c r="X130" s="89" t="n"/>
      <c r="Y130" s="89" t="n"/>
      <c r="Z130" s="89" t="n"/>
      <c r="AA130" s="89" t="n"/>
      <c r="AB130" s="89" t="n"/>
      <c r="AC130" s="89" t="n"/>
      <c r="AD130" s="89" t="n"/>
      <c r="AE130" s="89" t="n"/>
      <c r="AF130" s="89" t="n"/>
      <c r="AG130" s="89" t="n"/>
      <c r="AH130" s="89" t="n"/>
      <c r="AI130" s="89" t="n"/>
      <c r="AJ130" s="89" t="n"/>
      <c r="AK130" s="89" t="n"/>
      <c r="AL130" s="89" t="n"/>
      <c r="AM130" s="89" t="n"/>
      <c r="AN130" s="89" t="n"/>
      <c r="AO130" s="89" t="n"/>
      <c r="AP130" s="89" t="n"/>
      <c r="AQ130" s="89" t="n"/>
      <c r="AR130" s="89" t="n"/>
      <c r="AS130" s="89" t="n"/>
      <c r="AT130" s="89" t="n"/>
      <c r="AU130" s="89" t="n"/>
      <c r="AV130" s="89" t="n"/>
      <c r="AW130" s="89" t="n"/>
      <c r="AX130" s="89" t="n"/>
      <c r="AY130" s="89" t="n"/>
      <c r="AZ130" s="89" t="n"/>
      <c r="BA130" s="89" t="n"/>
      <c r="BB130" s="89" t="n"/>
      <c r="BC130" s="89" t="n"/>
      <c r="BD130" s="89" t="n"/>
      <c r="BE130" s="89" t="n"/>
      <c r="BF130" s="89" t="n"/>
      <c r="BG130" s="89" t="n"/>
      <c r="BH130" s="89" t="n"/>
      <c r="BI130" s="89" t="n"/>
      <c r="BJ130" s="89" t="n"/>
      <c r="BK130" s="89" t="n"/>
      <c r="BL130" s="89" t="n"/>
      <c r="BM130" s="89" t="n"/>
      <c r="BN130" s="89" t="n"/>
      <c r="BO130" s="89" t="n"/>
      <c r="BP130" s="89" t="n"/>
      <c r="BQ130" s="89" t="n"/>
      <c r="BR130" s="89" t="n"/>
      <c r="BS130" s="89" t="n"/>
      <c r="BT130" s="89" t="n"/>
      <c r="BU130" s="89" t="n"/>
      <c r="BV130" s="89" t="n"/>
      <c r="BW130" s="89" t="n"/>
    </row>
    <row r="131" ht="15.75" customFormat="1" customHeight="1" s="90">
      <c r="A131" s="54">
        <f>IF(F131&lt;&gt;"",1+MAX($A$2:A130),"")</f>
        <v/>
      </c>
      <c r="B131" s="94" t="n"/>
      <c r="C131" s="300" t="inlineStr">
        <is>
          <t>SHEATHING</t>
        </is>
      </c>
      <c r="D131" s="373" t="n"/>
      <c r="E131" s="97" t="n"/>
      <c r="F131" s="373" t="n"/>
      <c r="G131" s="98" t="n"/>
      <c r="H131" s="374" t="n"/>
      <c r="I131" s="375" t="n"/>
      <c r="J131" s="380" t="n"/>
      <c r="K131" s="377" t="n"/>
      <c r="L131" s="378" t="n"/>
      <c r="M131" s="379" t="n"/>
      <c r="N131" s="105" t="n"/>
      <c r="O131" s="89" t="n"/>
      <c r="P131" s="89" t="n"/>
      <c r="Q131" s="89" t="n"/>
      <c r="R131" s="89" t="n"/>
      <c r="S131" s="89" t="n"/>
      <c r="T131" s="89" t="n"/>
      <c r="U131" s="89" t="n"/>
      <c r="V131" s="89" t="n"/>
      <c r="W131" s="89" t="n"/>
      <c r="X131" s="89" t="n"/>
      <c r="Y131" s="89" t="n"/>
      <c r="Z131" s="89" t="n"/>
      <c r="AA131" s="89" t="n"/>
      <c r="AB131" s="89" t="n"/>
      <c r="AC131" s="89" t="n"/>
      <c r="AD131" s="89" t="n"/>
      <c r="AE131" s="89" t="n"/>
      <c r="AF131" s="89" t="n"/>
      <c r="AG131" s="89" t="n"/>
      <c r="AH131" s="89" t="n"/>
      <c r="AI131" s="89" t="n"/>
      <c r="AJ131" s="89" t="n"/>
      <c r="AK131" s="89" t="n"/>
      <c r="AL131" s="89" t="n"/>
      <c r="AM131" s="89" t="n"/>
      <c r="AN131" s="89" t="n"/>
      <c r="AO131" s="89" t="n"/>
      <c r="AP131" s="89" t="n"/>
      <c r="AQ131" s="89" t="n"/>
      <c r="AR131" s="89" t="n"/>
      <c r="AS131" s="89" t="n"/>
      <c r="AT131" s="89" t="n"/>
      <c r="AU131" s="89" t="n"/>
      <c r="AV131" s="89" t="n"/>
      <c r="AW131" s="89" t="n"/>
      <c r="AX131" s="89" t="n"/>
      <c r="AY131" s="89" t="n"/>
      <c r="AZ131" s="89" t="n"/>
      <c r="BA131" s="89" t="n"/>
      <c r="BB131" s="89" t="n"/>
      <c r="BC131" s="89" t="n"/>
      <c r="BD131" s="89" t="n"/>
      <c r="BE131" s="89" t="n"/>
      <c r="BF131" s="89" t="n"/>
      <c r="BG131" s="89" t="n"/>
      <c r="BH131" s="89" t="n"/>
      <c r="BI131" s="89" t="n"/>
      <c r="BJ131" s="89" t="n"/>
      <c r="BK131" s="89" t="n"/>
      <c r="BL131" s="89" t="n"/>
      <c r="BM131" s="89" t="n"/>
      <c r="BN131" s="89" t="n"/>
      <c r="BO131" s="89" t="n"/>
      <c r="BP131" s="89" t="n"/>
      <c r="BQ131" s="89" t="n"/>
      <c r="BR131" s="89" t="n"/>
      <c r="BS131" s="89" t="n"/>
      <c r="BT131" s="89" t="n"/>
      <c r="BU131" s="89" t="n"/>
      <c r="BV131" s="89" t="n"/>
      <c r="BW131" s="89" t="n"/>
    </row>
    <row r="132" ht="15.75" customFormat="1" customHeight="1" s="89">
      <c r="A132" s="54">
        <f>IF(F132&lt;&gt;"",1+MAX($A$2:A131),"")</f>
        <v/>
      </c>
      <c r="B132" s="108" t="inlineStr">
        <is>
          <t>S-2 To S-4</t>
        </is>
      </c>
      <c r="C132" s="95" t="inlineStr">
        <is>
          <t>Floor Sheathing: 3/4" Plywood CD-X Panel Index = 32/0</t>
        </is>
      </c>
      <c r="D132" s="373" t="n">
        <v>26355</v>
      </c>
      <c r="E132" s="97" t="n">
        <v>0.05</v>
      </c>
      <c r="F132" s="373">
        <f>(1+E132)*D132</f>
        <v/>
      </c>
      <c r="G132" s="98" t="inlineStr">
        <is>
          <t>SF</t>
        </is>
      </c>
      <c r="H132" s="374" t="n">
        <v>2.1</v>
      </c>
      <c r="I132" s="375">
        <f>H132*F132</f>
        <v/>
      </c>
      <c r="J132" s="380" t="n">
        <v>1.05</v>
      </c>
      <c r="K132" s="377">
        <f>J132*F132</f>
        <v/>
      </c>
      <c r="L132" s="378">
        <f>K132+I132</f>
        <v/>
      </c>
      <c r="M132" s="379" t="n"/>
      <c r="N132" s="105" t="n"/>
    </row>
    <row r="133" ht="15.75" customFormat="1" customHeight="1" s="89">
      <c r="A133" s="54">
        <f>IF(F133&lt;&gt;"",1+MAX($A$2:A132),"")</f>
        <v/>
      </c>
      <c r="B133" s="381" t="n"/>
      <c r="C133" s="112" t="inlineStr">
        <is>
          <t>Number of Sheets (Assumed Sheet Size = 8'-0" X 4'-0")</t>
        </is>
      </c>
      <c r="D133" s="373">
        <f>ROUNDUP(F132/32,0)</f>
        <v/>
      </c>
      <c r="E133" s="97" t="n">
        <v>0</v>
      </c>
      <c r="F133" s="373">
        <f>(1+E133)*D133</f>
        <v/>
      </c>
      <c r="G133" s="98" t="inlineStr">
        <is>
          <t>EA</t>
        </is>
      </c>
      <c r="H133" s="374" t="n"/>
      <c r="I133" s="375" t="n"/>
      <c r="J133" s="380" t="n"/>
      <c r="K133" s="377" t="n"/>
      <c r="L133" s="378" t="n"/>
      <c r="M133" s="379" t="n"/>
      <c r="N133" s="105" t="n"/>
    </row>
    <row r="134" ht="31.5" customFormat="1" customHeight="1" s="89">
      <c r="A134" s="54">
        <f>IF(F134&lt;&gt;"",1+MAX($A$2:A133),"")</f>
        <v/>
      </c>
      <c r="B134" s="383" t="n"/>
      <c r="C134" s="112" t="inlineStr">
        <is>
          <t>10D Nails At Boundary Spacing = 4" O.C., Field Spacing = 12" O.C. And Edge Spacing = 6' O.C.</t>
        </is>
      </c>
      <c r="D134" s="373">
        <f>D133*93+ROUNDUP(1606/0.33,0)</f>
        <v/>
      </c>
      <c r="E134" s="97" t="n">
        <v>0</v>
      </c>
      <c r="F134" s="373">
        <f>(1+E134)*D134</f>
        <v/>
      </c>
      <c r="G134" s="98" t="inlineStr">
        <is>
          <t>EA</t>
        </is>
      </c>
      <c r="H134" s="374" t="n"/>
      <c r="I134" s="375" t="n"/>
      <c r="J134" s="380" t="n"/>
      <c r="K134" s="377" t="n"/>
      <c r="L134" s="378" t="n"/>
      <c r="M134" s="379" t="n"/>
      <c r="N134" s="105" t="n"/>
    </row>
    <row r="135" ht="15.75" customFormat="1" customHeight="1" s="89">
      <c r="A135" s="54">
        <f>IF(F135&lt;&gt;"",1+MAX($A$2:A134),"")</f>
        <v/>
      </c>
      <c r="B135" s="108" t="inlineStr">
        <is>
          <t>S-2 To S-4</t>
        </is>
      </c>
      <c r="C135" s="95" t="inlineStr">
        <is>
          <t>Roof Sheathing: 5/8" CDX Plywood, Panel Index = 32/0,</t>
        </is>
      </c>
      <c r="D135" s="373" t="n">
        <v>13610</v>
      </c>
      <c r="E135" s="97" t="n">
        <v>0.05</v>
      </c>
      <c r="F135" s="373">
        <f>(1+E135)*D135</f>
        <v/>
      </c>
      <c r="G135" s="98" t="inlineStr">
        <is>
          <t>SF</t>
        </is>
      </c>
      <c r="H135" s="374" t="n">
        <v>2.05</v>
      </c>
      <c r="I135" s="375">
        <f>H135*F135</f>
        <v/>
      </c>
      <c r="J135" s="380" t="n">
        <v>1</v>
      </c>
      <c r="K135" s="377">
        <f>J135*F135</f>
        <v/>
      </c>
      <c r="L135" s="378">
        <f>K135+I135</f>
        <v/>
      </c>
      <c r="M135" s="379" t="n"/>
      <c r="N135" s="105" t="n"/>
    </row>
    <row r="136" ht="15.75" customFormat="1" customHeight="1" s="89">
      <c r="A136" s="54">
        <f>IF(F136&lt;&gt;"",1+MAX($A$2:A135),"")</f>
        <v/>
      </c>
      <c r="B136" s="381" t="n"/>
      <c r="C136" s="112" t="inlineStr">
        <is>
          <t>Number of Sheets (Assumed Sheet Size = 8'-0" X 4'-0")</t>
        </is>
      </c>
      <c r="D136" s="373">
        <f>ROUNDUP(F135/32,0)</f>
        <v/>
      </c>
      <c r="E136" s="97" t="n">
        <v>0</v>
      </c>
      <c r="F136" s="373">
        <f>(1+E136)*D136</f>
        <v/>
      </c>
      <c r="G136" s="98" t="inlineStr">
        <is>
          <t>EA</t>
        </is>
      </c>
      <c r="H136" s="374" t="n"/>
      <c r="I136" s="375" t="n"/>
      <c r="J136" s="380" t="n"/>
      <c r="K136" s="377" t="n"/>
      <c r="L136" s="378" t="n"/>
      <c r="M136" s="379" t="n"/>
      <c r="N136" s="105" t="n"/>
    </row>
    <row r="137" ht="31.5" customFormat="1" customHeight="1" s="89">
      <c r="A137" s="54">
        <f>IF(F137&lt;&gt;"",1+MAX($A$2:A136),"")</f>
        <v/>
      </c>
      <c r="B137" s="383" t="n"/>
      <c r="C137" s="112" t="inlineStr">
        <is>
          <t>10D Nails At Boundary Spacing = 4" O.C., Field Spacing = 12" O.C. And Edge Spacing = 6' O.C.</t>
        </is>
      </c>
      <c r="D137" s="373">
        <f>D136*93+ROUNDUP(934.69/0.33,0)</f>
        <v/>
      </c>
      <c r="E137" s="97" t="n">
        <v>0</v>
      </c>
      <c r="F137" s="373">
        <f>(1+E137)*D137</f>
        <v/>
      </c>
      <c r="G137" s="98" t="inlineStr">
        <is>
          <t>EA</t>
        </is>
      </c>
      <c r="H137" s="374" t="n"/>
      <c r="I137" s="375" t="n"/>
      <c r="J137" s="380" t="n"/>
      <c r="K137" s="377" t="n"/>
      <c r="L137" s="378" t="n"/>
      <c r="M137" s="379" t="n"/>
      <c r="N137" s="105" t="n"/>
    </row>
    <row r="138" ht="15.75" customFormat="1" customHeight="1" s="89">
      <c r="A138" s="54">
        <f>IF(F138&lt;&gt;"",1+MAX($A$2:A137),"")</f>
        <v/>
      </c>
      <c r="B138" s="94" t="n"/>
      <c r="C138" s="300" t="inlineStr">
        <is>
          <t>SHEARWALLS</t>
        </is>
      </c>
      <c r="D138" s="373" t="n"/>
      <c r="E138" s="97" t="n"/>
      <c r="F138" s="373" t="n"/>
      <c r="G138" s="98" t="n"/>
      <c r="H138" s="374" t="n"/>
      <c r="I138" s="375" t="n"/>
      <c r="J138" s="380" t="n"/>
      <c r="K138" s="377" t="n"/>
      <c r="L138" s="378" t="n"/>
      <c r="M138" s="379" t="n"/>
      <c r="N138" s="105" t="n"/>
    </row>
    <row r="139" ht="15.75" customFormat="1" customHeight="1" s="89">
      <c r="A139" s="54">
        <f>IF(F139&lt;&gt;"",1+MAX($A$2:A138),"")</f>
        <v/>
      </c>
      <c r="B139" s="94" t="inlineStr">
        <is>
          <t>S-2 To S-4</t>
        </is>
      </c>
      <c r="C139" s="107" t="inlineStr">
        <is>
          <t>Shearwall 3</t>
        </is>
      </c>
      <c r="D139" s="384" t="n"/>
      <c r="E139" s="97" t="n"/>
      <c r="F139" s="373" t="n"/>
      <c r="G139" s="98" t="n"/>
      <c r="H139" s="374" t="n"/>
      <c r="I139" s="375" t="n"/>
      <c r="J139" s="380" t="n"/>
      <c r="K139" s="377" t="n"/>
      <c r="L139" s="378" t="n"/>
      <c r="M139" s="379" t="n"/>
      <c r="N139" s="105" t="n"/>
    </row>
    <row r="140" ht="15.75" customFormat="1" customHeight="1" s="89">
      <c r="A140" s="54">
        <f>IF(F140&lt;&gt;"",1+MAX($A$2:A139),"")</f>
        <v/>
      </c>
      <c r="B140" s="381" t="n"/>
      <c r="C140" s="95" t="inlineStr">
        <is>
          <t>Wall Sheathing: 15/32" Structural 1 4 or 5-Ply</t>
        </is>
      </c>
      <c r="D140" s="373" t="n">
        <v>25937</v>
      </c>
      <c r="E140" s="97" t="n">
        <v>0.05</v>
      </c>
      <c r="F140" s="373">
        <f>(1+E140)*D140</f>
        <v/>
      </c>
      <c r="G140" s="98" t="inlineStr">
        <is>
          <t>SF</t>
        </is>
      </c>
      <c r="H140" s="374" t="n">
        <v>2</v>
      </c>
      <c r="I140" s="375">
        <f>H140*F140</f>
        <v/>
      </c>
      <c r="J140" s="380" t="n">
        <v>1</v>
      </c>
      <c r="K140" s="377">
        <f>J140*F140</f>
        <v/>
      </c>
      <c r="L140" s="378">
        <f>K140+I140</f>
        <v/>
      </c>
      <c r="M140" s="379" t="n"/>
      <c r="N140" s="105" t="n"/>
    </row>
    <row r="141" ht="15.75" customFormat="1" customHeight="1" s="89">
      <c r="A141" s="54">
        <f>IF(F141&lt;&gt;"",1+MAX($A$2:A140),"")</f>
        <v/>
      </c>
      <c r="B141" s="381" t="n"/>
      <c r="C141" s="112" t="inlineStr">
        <is>
          <t>Number of Sheets (Assumed Sheet Size = 8'-0" X 4'-0")</t>
        </is>
      </c>
      <c r="D141" s="373">
        <f>ROUNDUP(F140/32,0)</f>
        <v/>
      </c>
      <c r="E141" s="97" t="n">
        <v>0</v>
      </c>
      <c r="F141" s="373">
        <f>(1+E141)*D141</f>
        <v/>
      </c>
      <c r="G141" s="98" t="inlineStr">
        <is>
          <t>EA</t>
        </is>
      </c>
      <c r="H141" s="374" t="n"/>
      <c r="I141" s="375" t="n"/>
      <c r="J141" s="380" t="n"/>
      <c r="K141" s="377" t="n"/>
      <c r="L141" s="378" t="n"/>
      <c r="M141" s="379" t="n"/>
      <c r="N141" s="105" t="n"/>
    </row>
    <row r="142" ht="15.75" customFormat="1" customHeight="1" s="89">
      <c r="A142" s="54">
        <f>IF(F142&lt;&gt;"",1+MAX($A$2:A141),"")</f>
        <v/>
      </c>
      <c r="B142" s="381" t="n"/>
      <c r="C142" s="112" t="inlineStr">
        <is>
          <t>10D Nails At Field Spacing = 12" O.C. And Edge Spacing = 4" O.C.</t>
        </is>
      </c>
      <c r="D142" s="373">
        <f>D141*118</f>
        <v/>
      </c>
      <c r="E142" s="97" t="n">
        <v>0</v>
      </c>
      <c r="F142" s="373">
        <f>(1+E142)*D142</f>
        <v/>
      </c>
      <c r="G142" s="98" t="inlineStr">
        <is>
          <t>EA</t>
        </is>
      </c>
      <c r="H142" s="374" t="n"/>
      <c r="I142" s="375" t="n"/>
      <c r="J142" s="380" t="n"/>
      <c r="K142" s="377" t="n"/>
      <c r="L142" s="378" t="n"/>
      <c r="M142" s="379" t="n"/>
      <c r="N142" s="105" t="n"/>
    </row>
    <row r="143" ht="15.75" customFormat="1" customHeight="1" s="89">
      <c r="A143" s="54">
        <f>IF(F143&lt;&gt;"",1+MAX($A$2:A142),"")</f>
        <v/>
      </c>
      <c r="B143" s="381" t="n"/>
      <c r="C143" s="95" t="inlineStr">
        <is>
          <t>5/8" Diameter Anchor Bolts, Embedded To 9"</t>
        </is>
      </c>
      <c r="D143" s="373">
        <f>ROUNDUP(2281.58/2,0)</f>
        <v/>
      </c>
      <c r="E143" s="97" t="n">
        <v>0</v>
      </c>
      <c r="F143" s="373">
        <f>(1+E143)*D143</f>
        <v/>
      </c>
      <c r="G143" s="98" t="inlineStr">
        <is>
          <t>EA</t>
        </is>
      </c>
      <c r="H143" s="374" t="n">
        <v>14</v>
      </c>
      <c r="I143" s="375">
        <f>H143*F143</f>
        <v/>
      </c>
      <c r="J143" s="380" t="n">
        <v>6.6</v>
      </c>
      <c r="K143" s="377">
        <f>J143*F143</f>
        <v/>
      </c>
      <c r="L143" s="378">
        <f>K143+I143</f>
        <v/>
      </c>
      <c r="M143" s="379" t="n"/>
      <c r="N143" s="105" t="n"/>
    </row>
    <row r="144" ht="15.75" customFormat="1" customHeight="1" s="89">
      <c r="A144" s="54">
        <f>IF(F144&lt;&gt;"",1+MAX($A$2:A143),"")</f>
        <v/>
      </c>
      <c r="B144" s="381" t="n"/>
      <c r="C144" s="95" t="inlineStr">
        <is>
          <t xml:space="preserve">Simpson SDS 1/4" Screws </t>
        </is>
      </c>
      <c r="D144" s="373">
        <f>ROUNDUP(2281.58/1,0)</f>
        <v/>
      </c>
      <c r="E144" s="97" t="n">
        <v>0</v>
      </c>
      <c r="F144" s="373">
        <f>(1+E144)*D144</f>
        <v/>
      </c>
      <c r="G144" s="98" t="inlineStr">
        <is>
          <t>EA</t>
        </is>
      </c>
      <c r="H144" s="374" t="n">
        <v>1.88</v>
      </c>
      <c r="I144" s="375">
        <f>H144*F144</f>
        <v/>
      </c>
      <c r="J144" s="380" t="n">
        <v>1.02</v>
      </c>
      <c r="K144" s="377">
        <f>J144*F144</f>
        <v/>
      </c>
      <c r="L144" s="378">
        <f>K144+I144</f>
        <v/>
      </c>
      <c r="M144" s="379" t="n"/>
      <c r="N144" s="105" t="n"/>
    </row>
    <row r="145" ht="15.75" customFormat="1" customHeight="1" s="89">
      <c r="A145" s="54">
        <f>IF(F145&lt;&gt;"",1+MAX($A$2:A144),"")</f>
        <v/>
      </c>
      <c r="B145" s="382" t="n"/>
      <c r="C145" s="95" t="inlineStr">
        <is>
          <t>Simpson A35 Framing Angle Anchors</t>
        </is>
      </c>
      <c r="D145" s="373">
        <f>ROUNDUP(2281.58/0.67,0)</f>
        <v/>
      </c>
      <c r="E145" s="97" t="n">
        <v>0</v>
      </c>
      <c r="F145" s="373">
        <f>(1+E145)*D145</f>
        <v/>
      </c>
      <c r="G145" s="98" t="inlineStr">
        <is>
          <t>EA</t>
        </is>
      </c>
      <c r="H145" s="374" t="n">
        <v>3.2</v>
      </c>
      <c r="I145" s="375">
        <f>H145*F145</f>
        <v/>
      </c>
      <c r="J145" s="380" t="n">
        <v>1.88</v>
      </c>
      <c r="K145" s="377">
        <f>J145*F145</f>
        <v/>
      </c>
      <c r="L145" s="378">
        <f>K145+I145</f>
        <v/>
      </c>
      <c r="M145" s="379" t="n"/>
      <c r="N145" s="105" t="n"/>
    </row>
    <row r="146" ht="15.75" customFormat="1" customHeight="1" s="89">
      <c r="A146" s="54">
        <f>IF(F146&lt;&gt;"",1+MAX($A$2:A145),"")</f>
        <v/>
      </c>
      <c r="B146" s="94" t="inlineStr">
        <is>
          <t>S-2 To S-4</t>
        </is>
      </c>
      <c r="C146" s="107" t="inlineStr">
        <is>
          <t>Shearwall 4</t>
        </is>
      </c>
      <c r="D146" s="384" t="n"/>
      <c r="E146" s="97" t="n"/>
      <c r="F146" s="373" t="n"/>
      <c r="G146" s="98" t="n"/>
      <c r="H146" s="374" t="n"/>
      <c r="I146" s="375" t="n"/>
      <c r="J146" s="380" t="n"/>
      <c r="K146" s="377" t="n"/>
      <c r="L146" s="378" t="n"/>
      <c r="M146" s="379" t="n"/>
      <c r="N146" s="105" t="n"/>
    </row>
    <row r="147" ht="15.75" customFormat="1" customHeight="1" s="89">
      <c r="A147" s="54">
        <f>IF(F147&lt;&gt;"",1+MAX($A$2:A146),"")</f>
        <v/>
      </c>
      <c r="B147" s="381" t="n"/>
      <c r="C147" s="95" t="inlineStr">
        <is>
          <t>Wall Sheathing: 15/32" Structural 1 5-Ply</t>
        </is>
      </c>
      <c r="D147" s="373" t="n">
        <v>8546</v>
      </c>
      <c r="E147" s="97" t="n">
        <v>0.05</v>
      </c>
      <c r="F147" s="373">
        <f>(1+E147)*D147</f>
        <v/>
      </c>
      <c r="G147" s="98" t="inlineStr">
        <is>
          <t>SF</t>
        </is>
      </c>
      <c r="H147" s="374" t="n">
        <v>2</v>
      </c>
      <c r="I147" s="375">
        <f>H147*F147</f>
        <v/>
      </c>
      <c r="J147" s="380" t="n">
        <v>1</v>
      </c>
      <c r="K147" s="377">
        <f>J147*F147</f>
        <v/>
      </c>
      <c r="L147" s="378">
        <f>K147+I147</f>
        <v/>
      </c>
      <c r="M147" s="379" t="n"/>
      <c r="N147" s="105" t="n"/>
    </row>
    <row r="148" ht="15.75" customFormat="1" customHeight="1" s="89">
      <c r="A148" s="54">
        <f>IF(F148&lt;&gt;"",1+MAX($A$2:A147),"")</f>
        <v/>
      </c>
      <c r="B148" s="381" t="n"/>
      <c r="C148" s="112" t="inlineStr">
        <is>
          <t>Number of Sheets (Assumed Sheet Size = 8'-0" X 4'-0")</t>
        </is>
      </c>
      <c r="D148" s="373">
        <f>ROUNDUP(F147/32,0)</f>
        <v/>
      </c>
      <c r="E148" s="97" t="n">
        <v>0</v>
      </c>
      <c r="F148" s="373">
        <f>(1+E148)*D148</f>
        <v/>
      </c>
      <c r="G148" s="98" t="inlineStr">
        <is>
          <t>EA</t>
        </is>
      </c>
      <c r="H148" s="374" t="n"/>
      <c r="I148" s="375" t="n"/>
      <c r="J148" s="380" t="n"/>
      <c r="K148" s="377" t="n"/>
      <c r="L148" s="378" t="n"/>
      <c r="M148" s="379" t="n"/>
      <c r="N148" s="105" t="n"/>
    </row>
    <row r="149" ht="15.75" customFormat="1" customHeight="1" s="89">
      <c r="A149" s="54">
        <f>IF(F149&lt;&gt;"",1+MAX($A$2:A148),"")</f>
        <v/>
      </c>
      <c r="B149" s="381" t="n"/>
      <c r="C149" s="112" t="inlineStr">
        <is>
          <t>10D Nails At Field Spacing = 12" O.C. And Edge Spacing = 3" O.C.</t>
        </is>
      </c>
      <c r="D149" s="373">
        <f>D148*141</f>
        <v/>
      </c>
      <c r="E149" s="97" t="n">
        <v>0</v>
      </c>
      <c r="F149" s="373">
        <f>(1+E149)*D149</f>
        <v/>
      </c>
      <c r="G149" s="98" t="inlineStr">
        <is>
          <t>EA</t>
        </is>
      </c>
      <c r="H149" s="374" t="n"/>
      <c r="I149" s="375" t="n"/>
      <c r="J149" s="380" t="n"/>
      <c r="K149" s="377" t="n"/>
      <c r="L149" s="378" t="n"/>
      <c r="M149" s="379" t="n"/>
      <c r="N149" s="105" t="n"/>
    </row>
    <row r="150" ht="15.75" customFormat="1" customHeight="1" s="89">
      <c r="A150" s="54">
        <f>IF(F150&lt;&gt;"",1+MAX($A$2:A149),"")</f>
        <v/>
      </c>
      <c r="B150" s="381" t="n"/>
      <c r="C150" s="95" t="inlineStr">
        <is>
          <t>5/8" Diameter Anchor Bolts, Embedded To 9"</t>
        </is>
      </c>
      <c r="D150" s="373">
        <f>ROUNDUP(940.2/1.5,0)</f>
        <v/>
      </c>
      <c r="E150" s="97" t="n">
        <v>0</v>
      </c>
      <c r="F150" s="373">
        <f>(1+E150)*D150</f>
        <v/>
      </c>
      <c r="G150" s="98" t="inlineStr">
        <is>
          <t>EA</t>
        </is>
      </c>
      <c r="H150" s="374" t="n">
        <v>14</v>
      </c>
      <c r="I150" s="375">
        <f>H150*F150</f>
        <v/>
      </c>
      <c r="J150" s="380" t="n">
        <v>6.6</v>
      </c>
      <c r="K150" s="377">
        <f>J150*F150</f>
        <v/>
      </c>
      <c r="L150" s="378">
        <f>K150+I150</f>
        <v/>
      </c>
      <c r="M150" s="379" t="n"/>
      <c r="N150" s="105" t="n"/>
    </row>
    <row r="151" ht="15.75" customFormat="1" customHeight="1" s="89">
      <c r="A151" s="54">
        <f>IF(F151&lt;&gt;"",1+MAX($A$2:A150),"")</f>
        <v/>
      </c>
      <c r="B151" s="381" t="n"/>
      <c r="C151" s="95" t="inlineStr">
        <is>
          <t xml:space="preserve">Simpson SDS 1/4" Screws </t>
        </is>
      </c>
      <c r="D151" s="373">
        <f>ROUNDUP(940.2/0.75,0)</f>
        <v/>
      </c>
      <c r="E151" s="97" t="n">
        <v>0</v>
      </c>
      <c r="F151" s="373">
        <f>(1+E151)*D151</f>
        <v/>
      </c>
      <c r="G151" s="98" t="inlineStr">
        <is>
          <t>EA</t>
        </is>
      </c>
      <c r="H151" s="374" t="n">
        <v>1.88</v>
      </c>
      <c r="I151" s="375">
        <f>H151*F151</f>
        <v/>
      </c>
      <c r="J151" s="380" t="n">
        <v>1.02</v>
      </c>
      <c r="K151" s="377">
        <f>J151*F151</f>
        <v/>
      </c>
      <c r="L151" s="378">
        <f>K151+I151</f>
        <v/>
      </c>
      <c r="M151" s="379" t="n"/>
      <c r="N151" s="105" t="n"/>
    </row>
    <row r="152" ht="15.75" customFormat="1" customHeight="1" s="89">
      <c r="A152" s="54">
        <f>IF(F152&lt;&gt;"",1+MAX($A$2:A151),"")</f>
        <v/>
      </c>
      <c r="B152" s="382" t="n"/>
      <c r="C152" s="95" t="inlineStr">
        <is>
          <t>Simpson A35 Framing Angle Anchors</t>
        </is>
      </c>
      <c r="D152" s="373">
        <f>ROUNDUP(940.2/0.5,0)</f>
        <v/>
      </c>
      <c r="E152" s="97" t="n">
        <v>0</v>
      </c>
      <c r="F152" s="373">
        <f>(1+E152)*D152</f>
        <v/>
      </c>
      <c r="G152" s="98" t="inlineStr">
        <is>
          <t>EA</t>
        </is>
      </c>
      <c r="H152" s="374" t="n">
        <v>3.2</v>
      </c>
      <c r="I152" s="375">
        <f>H152*F152</f>
        <v/>
      </c>
      <c r="J152" s="380" t="n">
        <v>1.88</v>
      </c>
      <c r="K152" s="377">
        <f>J152*F152</f>
        <v/>
      </c>
      <c r="L152" s="378">
        <f>K152+I152</f>
        <v/>
      </c>
      <c r="M152" s="379" t="n"/>
      <c r="N152" s="105" t="n"/>
    </row>
    <row r="153" ht="15.75" customFormat="1" customHeight="1" s="89">
      <c r="A153" s="54">
        <f>IF(F153&lt;&gt;"",1+MAX($A$2:A152),"")</f>
        <v/>
      </c>
      <c r="B153" s="94" t="inlineStr">
        <is>
          <t>S-2 To S-4</t>
        </is>
      </c>
      <c r="C153" s="107" t="inlineStr">
        <is>
          <t>Shearwall 5</t>
        </is>
      </c>
      <c r="D153" s="384" t="n"/>
      <c r="E153" s="97" t="n"/>
      <c r="F153" s="373" t="n"/>
      <c r="G153" s="98" t="n"/>
      <c r="H153" s="374" t="n"/>
      <c r="I153" s="375" t="n"/>
      <c r="J153" s="380" t="n"/>
      <c r="K153" s="377" t="n"/>
      <c r="L153" s="378" t="n"/>
      <c r="M153" s="379" t="n"/>
      <c r="N153" s="105" t="n"/>
    </row>
    <row r="154" ht="15.75" customFormat="1" customHeight="1" s="89">
      <c r="A154" s="54">
        <f>IF(F154&lt;&gt;"",1+MAX($A$2:A153),"")</f>
        <v/>
      </c>
      <c r="B154" s="381" t="n"/>
      <c r="C154" s="95" t="inlineStr">
        <is>
          <t>Wall Sheathing: 15/32" Structural 1 5-Ply</t>
        </is>
      </c>
      <c r="D154" s="373" t="n">
        <v>4944</v>
      </c>
      <c r="E154" s="97" t="n">
        <v>0.05</v>
      </c>
      <c r="F154" s="373">
        <f>(1+E154)*D154</f>
        <v/>
      </c>
      <c r="G154" s="98" t="inlineStr">
        <is>
          <t>SF</t>
        </is>
      </c>
      <c r="H154" s="374" t="n">
        <v>2</v>
      </c>
      <c r="I154" s="375">
        <f>H154*F154</f>
        <v/>
      </c>
      <c r="J154" s="380" t="n">
        <v>1</v>
      </c>
      <c r="K154" s="377">
        <f>J154*F154</f>
        <v/>
      </c>
      <c r="L154" s="378">
        <f>K154+I154</f>
        <v/>
      </c>
      <c r="M154" s="379" t="n"/>
      <c r="N154" s="105" t="n"/>
    </row>
    <row r="155" ht="15.75" customFormat="1" customHeight="1" s="89">
      <c r="A155" s="54">
        <f>IF(F155&lt;&gt;"",1+MAX($A$2:A154),"")</f>
        <v/>
      </c>
      <c r="B155" s="381" t="n"/>
      <c r="C155" s="112" t="inlineStr">
        <is>
          <t>Number of Sheets (Assumed Sheet Size = 8'-0" X 4'-0")</t>
        </is>
      </c>
      <c r="D155" s="373">
        <f>ROUNDUP(F154/32,0)</f>
        <v/>
      </c>
      <c r="E155" s="97" t="n">
        <v>0</v>
      </c>
      <c r="F155" s="373">
        <f>(1+E155)*D155</f>
        <v/>
      </c>
      <c r="G155" s="98" t="inlineStr">
        <is>
          <t>EA</t>
        </is>
      </c>
      <c r="H155" s="374" t="n"/>
      <c r="I155" s="375" t="n"/>
      <c r="J155" s="380" t="n"/>
      <c r="K155" s="377" t="n"/>
      <c r="L155" s="378" t="n"/>
      <c r="M155" s="379" t="n"/>
      <c r="N155" s="105" t="n"/>
    </row>
    <row r="156" ht="15.75" customFormat="1" customHeight="1" s="89">
      <c r="A156" s="54">
        <f>IF(F156&lt;&gt;"",1+MAX($A$2:A155),"")</f>
        <v/>
      </c>
      <c r="B156" s="381" t="n"/>
      <c r="C156" s="112" t="inlineStr">
        <is>
          <t>10D Nails At Field Spacing = 12" O.C. And Edge Spacing = 2" O.C.</t>
        </is>
      </c>
      <c r="D156" s="373">
        <f>D155*189</f>
        <v/>
      </c>
      <c r="E156" s="97" t="n">
        <v>0</v>
      </c>
      <c r="F156" s="373">
        <f>(1+E156)*D156</f>
        <v/>
      </c>
      <c r="G156" s="98" t="inlineStr">
        <is>
          <t>EA</t>
        </is>
      </c>
      <c r="H156" s="374" t="n"/>
      <c r="I156" s="375" t="n"/>
      <c r="J156" s="380" t="n"/>
      <c r="K156" s="377" t="n"/>
      <c r="L156" s="378" t="n"/>
      <c r="M156" s="379" t="n"/>
      <c r="N156" s="105" t="n"/>
    </row>
    <row r="157" ht="15.75" customFormat="1" customHeight="1" s="89">
      <c r="A157" s="54">
        <f>IF(F157&lt;&gt;"",1+MAX($A$2:A156),"")</f>
        <v/>
      </c>
      <c r="B157" s="381" t="n"/>
      <c r="C157" s="95" t="inlineStr">
        <is>
          <t>5/8" Diameter Anchor Bolts, Embedded To 9"</t>
        </is>
      </c>
      <c r="D157" s="373">
        <f>ROUNDUP(549.34/1.33,0)</f>
        <v/>
      </c>
      <c r="E157" s="97" t="n">
        <v>0</v>
      </c>
      <c r="F157" s="373">
        <f>(1+E157)*D157</f>
        <v/>
      </c>
      <c r="G157" s="98" t="inlineStr">
        <is>
          <t>EA</t>
        </is>
      </c>
      <c r="H157" s="374" t="n">
        <v>14</v>
      </c>
      <c r="I157" s="375">
        <f>H157*F157</f>
        <v/>
      </c>
      <c r="J157" s="380" t="n">
        <v>6.6</v>
      </c>
      <c r="K157" s="377">
        <f>J157*F157</f>
        <v/>
      </c>
      <c r="L157" s="378">
        <f>K157+I157</f>
        <v/>
      </c>
      <c r="M157" s="379" t="n"/>
      <c r="N157" s="105" t="n"/>
    </row>
    <row r="158" ht="15.75" customFormat="1" customHeight="1" s="89">
      <c r="A158" s="54">
        <f>IF(F158&lt;&gt;"",1+MAX($A$2:A157),"")</f>
        <v/>
      </c>
      <c r="B158" s="381" t="n"/>
      <c r="C158" s="95" t="inlineStr">
        <is>
          <t xml:space="preserve">Simpson SDS 1/4" Screws </t>
        </is>
      </c>
      <c r="D158" s="373">
        <f>ROUNDUP(549.34/0.5,0)</f>
        <v/>
      </c>
      <c r="E158" s="97" t="n">
        <v>0</v>
      </c>
      <c r="F158" s="373">
        <f>(1+E158)*D158</f>
        <v/>
      </c>
      <c r="G158" s="98" t="inlineStr">
        <is>
          <t>EA</t>
        </is>
      </c>
      <c r="H158" s="374" t="n">
        <v>1.88</v>
      </c>
      <c r="I158" s="375">
        <f>H158*F158</f>
        <v/>
      </c>
      <c r="J158" s="380" t="n">
        <v>1.02</v>
      </c>
      <c r="K158" s="377">
        <f>J158*F158</f>
        <v/>
      </c>
      <c r="L158" s="378">
        <f>K158+I158</f>
        <v/>
      </c>
      <c r="M158" s="379" t="n"/>
      <c r="N158" s="105" t="n"/>
    </row>
    <row r="159" ht="15.75" customFormat="1" customHeight="1" s="89">
      <c r="A159" s="54">
        <f>IF(F159&lt;&gt;"",1+MAX($A$2:A158),"")</f>
        <v/>
      </c>
      <c r="B159" s="382" t="n"/>
      <c r="C159" s="95" t="inlineStr">
        <is>
          <t>Simpson A35 Framing Angle Anchors</t>
        </is>
      </c>
      <c r="D159" s="373">
        <f>ROUNDUP(549.34/0.5,0)</f>
        <v/>
      </c>
      <c r="E159" s="97" t="n">
        <v>0</v>
      </c>
      <c r="F159" s="373">
        <f>(1+E159)*D159</f>
        <v/>
      </c>
      <c r="G159" s="98" t="inlineStr">
        <is>
          <t>EA</t>
        </is>
      </c>
      <c r="H159" s="374" t="n">
        <v>3.2</v>
      </c>
      <c r="I159" s="375">
        <f>H159*F159</f>
        <v/>
      </c>
      <c r="J159" s="380" t="n">
        <v>1.88</v>
      </c>
      <c r="K159" s="377">
        <f>J159*F159</f>
        <v/>
      </c>
      <c r="L159" s="378">
        <f>K159+I159</f>
        <v/>
      </c>
      <c r="M159" s="379" t="n"/>
      <c r="N159" s="105" t="n"/>
    </row>
    <row r="160" ht="15.75" customFormat="1" customHeight="1" s="89">
      <c r="A160" s="54">
        <f>IF(F160&lt;&gt;"",1+MAX($A$2:A159),"")</f>
        <v/>
      </c>
      <c r="B160" s="94" t="inlineStr">
        <is>
          <t>S-2 To S-4</t>
        </is>
      </c>
      <c r="C160" s="107" t="inlineStr">
        <is>
          <t>Shearwall 6</t>
        </is>
      </c>
      <c r="D160" s="384" t="n"/>
      <c r="E160" s="97" t="n"/>
      <c r="F160" s="373" t="n"/>
      <c r="G160" s="98" t="n"/>
      <c r="H160" s="374" t="n"/>
      <c r="I160" s="375" t="n"/>
      <c r="J160" s="380" t="n"/>
      <c r="K160" s="377" t="n"/>
      <c r="L160" s="378" t="n"/>
      <c r="M160" s="379" t="n"/>
      <c r="N160" s="105" t="n"/>
    </row>
    <row r="161" ht="15.75" customFormat="1" customHeight="1" s="89">
      <c r="A161" s="54">
        <f>IF(F161&lt;&gt;"",1+MAX($A$2:A160),"")</f>
        <v/>
      </c>
      <c r="B161" s="381" t="n"/>
      <c r="C161" s="95" t="inlineStr">
        <is>
          <t>Wall Sheathing: 15/32" Structural 1 5-Ply</t>
        </is>
      </c>
      <c r="D161" s="373">
        <f>2*1244</f>
        <v/>
      </c>
      <c r="E161" s="97" t="n">
        <v>0.05</v>
      </c>
      <c r="F161" s="373">
        <f>(1+E161)*D161</f>
        <v/>
      </c>
      <c r="G161" s="98" t="inlineStr">
        <is>
          <t>SF</t>
        </is>
      </c>
      <c r="H161" s="374" t="n">
        <v>2</v>
      </c>
      <c r="I161" s="375">
        <f>H161*F161</f>
        <v/>
      </c>
      <c r="J161" s="380" t="n">
        <v>1</v>
      </c>
      <c r="K161" s="377">
        <f>J161*F161</f>
        <v/>
      </c>
      <c r="L161" s="378">
        <f>K161+I161</f>
        <v/>
      </c>
      <c r="M161" s="379" t="n"/>
      <c r="N161" s="105" t="n"/>
    </row>
    <row r="162" ht="15.75" customFormat="1" customHeight="1" s="89">
      <c r="A162" s="54">
        <f>IF(F162&lt;&gt;"",1+MAX($A$2:A161),"")</f>
        <v/>
      </c>
      <c r="B162" s="381" t="n"/>
      <c r="C162" s="112" t="inlineStr">
        <is>
          <t>Number of Sheets (Assumed Sheet Size = 8'-0" X 4'-0")</t>
        </is>
      </c>
      <c r="D162" s="373">
        <f>ROUNDUP(F161/32,0)</f>
        <v/>
      </c>
      <c r="E162" s="97" t="n">
        <v>0</v>
      </c>
      <c r="F162" s="373">
        <f>(1+E162)*D162</f>
        <v/>
      </c>
      <c r="G162" s="98" t="inlineStr">
        <is>
          <t>EA</t>
        </is>
      </c>
      <c r="H162" s="374" t="n"/>
      <c r="I162" s="375" t="n"/>
      <c r="J162" s="380" t="n"/>
      <c r="K162" s="377" t="n"/>
      <c r="L162" s="378" t="n"/>
      <c r="M162" s="379" t="n"/>
      <c r="N162" s="105" t="n"/>
    </row>
    <row r="163" ht="15.75" customFormat="1" customHeight="1" s="89">
      <c r="A163" s="54">
        <f>IF(F163&lt;&gt;"",1+MAX($A$2:A162),"")</f>
        <v/>
      </c>
      <c r="B163" s="381" t="n"/>
      <c r="C163" s="112" t="inlineStr">
        <is>
          <t>10D Nails At Field Spacing = 12" O.C. And Edge Spacing = 4" O.C.</t>
        </is>
      </c>
      <c r="D163" s="373">
        <f>D162*118</f>
        <v/>
      </c>
      <c r="E163" s="97" t="n">
        <v>0</v>
      </c>
      <c r="F163" s="373">
        <f>(1+E163)*D163</f>
        <v/>
      </c>
      <c r="G163" s="98" t="inlineStr">
        <is>
          <t>EA</t>
        </is>
      </c>
      <c r="H163" s="374" t="n"/>
      <c r="I163" s="375" t="n"/>
      <c r="J163" s="380" t="n"/>
      <c r="K163" s="377" t="n"/>
      <c r="L163" s="378" t="n"/>
      <c r="M163" s="379" t="n"/>
      <c r="N163" s="105" t="n"/>
    </row>
    <row r="164" ht="15.75" customFormat="1" customHeight="1" s="89">
      <c r="A164" s="54">
        <f>IF(F164&lt;&gt;"",1+MAX($A$2:A163),"")</f>
        <v/>
      </c>
      <c r="B164" s="381" t="n"/>
      <c r="C164" s="95" t="inlineStr">
        <is>
          <t>3/4" Diameter Anchor Bolts, Embedded To 9"</t>
        </is>
      </c>
      <c r="D164" s="373">
        <f>ROUNDUP(138.28/1.33,0)</f>
        <v/>
      </c>
      <c r="E164" s="97" t="n">
        <v>0</v>
      </c>
      <c r="F164" s="373">
        <f>(1+E164)*D164</f>
        <v/>
      </c>
      <c r="G164" s="98" t="inlineStr">
        <is>
          <t>EA</t>
        </is>
      </c>
      <c r="H164" s="374" t="n">
        <v>14</v>
      </c>
      <c r="I164" s="375">
        <f>H164*F164</f>
        <v/>
      </c>
      <c r="J164" s="380" t="n">
        <v>6.6</v>
      </c>
      <c r="K164" s="377">
        <f>J164*F164</f>
        <v/>
      </c>
      <c r="L164" s="378">
        <f>K164+I164</f>
        <v/>
      </c>
      <c r="M164" s="379" t="n"/>
      <c r="N164" s="105" t="n"/>
    </row>
    <row r="165" ht="15.75" customFormat="1" customHeight="1" s="89">
      <c r="A165" s="54">
        <f>IF(F165&lt;&gt;"",1+MAX($A$2:A164),"")</f>
        <v/>
      </c>
      <c r="B165" s="381" t="n"/>
      <c r="C165" s="95" t="inlineStr">
        <is>
          <t xml:space="preserve">Simpson SDS 1/4" Screws </t>
        </is>
      </c>
      <c r="D165" s="373">
        <f>ROUNDUP(138.28/1,0)</f>
        <v/>
      </c>
      <c r="E165" s="97" t="n">
        <v>0</v>
      </c>
      <c r="F165" s="373">
        <f>(1+E165)*D165</f>
        <v/>
      </c>
      <c r="G165" s="98" t="inlineStr">
        <is>
          <t>EA</t>
        </is>
      </c>
      <c r="H165" s="374" t="n">
        <v>1.88</v>
      </c>
      <c r="I165" s="375">
        <f>H165*F165</f>
        <v/>
      </c>
      <c r="J165" s="380" t="n">
        <v>1.02</v>
      </c>
      <c r="K165" s="377">
        <f>J165*F165</f>
        <v/>
      </c>
      <c r="L165" s="378">
        <f>K165+I165</f>
        <v/>
      </c>
      <c r="M165" s="379" t="n"/>
      <c r="N165" s="105" t="n"/>
    </row>
    <row r="166" ht="15.75" customFormat="1" customHeight="1" s="89">
      <c r="A166" s="54">
        <f>IF(F166&lt;&gt;"",1+MAX($A$2:A165),"")</f>
        <v/>
      </c>
      <c r="B166" s="382" t="n"/>
      <c r="C166" s="95" t="inlineStr">
        <is>
          <t>Simpson A35 Framing Angle Anchors</t>
        </is>
      </c>
      <c r="D166" s="373">
        <f>ROUNDUP(138.28/0.67,0)</f>
        <v/>
      </c>
      <c r="E166" s="97" t="n">
        <v>0</v>
      </c>
      <c r="F166" s="373">
        <f>(1+E166)*D166</f>
        <v/>
      </c>
      <c r="G166" s="98" t="inlineStr">
        <is>
          <t>EA</t>
        </is>
      </c>
      <c r="H166" s="374" t="n">
        <v>3.2</v>
      </c>
      <c r="I166" s="375">
        <f>H166*F166</f>
        <v/>
      </c>
      <c r="J166" s="380" t="n">
        <v>1.88</v>
      </c>
      <c r="K166" s="377">
        <f>J166*F166</f>
        <v/>
      </c>
      <c r="L166" s="378">
        <f>K166+I166</f>
        <v/>
      </c>
      <c r="M166" s="379" t="n"/>
      <c r="N166" s="105" t="n"/>
    </row>
    <row r="167" ht="15.75" customFormat="1" customHeight="1" s="2">
      <c r="A167" s="54">
        <f>IF(F167&lt;&gt;"",1+MAX($A$2:A166),"")</f>
        <v/>
      </c>
      <c r="B167" s="245" t="n"/>
      <c r="C167" s="62" t="n"/>
      <c r="D167" s="370" t="n"/>
      <c r="E167" s="45" t="n"/>
      <c r="F167" s="370" t="n"/>
      <c r="G167" s="49" t="n"/>
      <c r="H167" s="364" t="n"/>
      <c r="I167" s="365" t="n"/>
      <c r="J167" s="371" t="n"/>
      <c r="K167" s="367" t="n"/>
      <c r="L167" s="368" t="n"/>
      <c r="M167" s="369" t="n"/>
      <c r="N167" s="18" t="n"/>
    </row>
    <row r="168" ht="20.25" customFormat="1" customHeight="1" s="41">
      <c r="A168" s="272" t="inlineStr">
        <is>
          <t>07. THERMAL &amp; MOISTURE PROTECTION</t>
        </is>
      </c>
      <c r="B168" s="306" t="n"/>
      <c r="C168" s="306" t="n"/>
      <c r="D168" s="306" t="n"/>
      <c r="E168" s="306" t="n"/>
      <c r="F168" s="306" t="n"/>
      <c r="G168" s="306" t="n"/>
      <c r="H168" s="306" t="n"/>
      <c r="I168" s="306" t="n"/>
      <c r="J168" s="306" t="n"/>
      <c r="K168" s="306" t="n"/>
      <c r="L168" s="306" t="n"/>
      <c r="M168" s="306" t="n"/>
      <c r="N168" s="362">
        <f>SUM(L169:L202)</f>
        <v/>
      </c>
      <c r="O168" s="2" t="n"/>
      <c r="P168" s="2" t="n"/>
    </row>
    <row r="169" ht="15.75" customFormat="1" customHeight="1" s="40">
      <c r="A169" s="54">
        <f>IF(F169&lt;&gt;"",1+MAX($A$2:A168),"")</f>
        <v/>
      </c>
      <c r="B169" s="60" t="n"/>
      <c r="C169" s="15" t="n"/>
      <c r="D169" s="370" t="n"/>
      <c r="E169" s="45" t="n"/>
      <c r="F169" s="370" t="n"/>
      <c r="G169" s="49" t="n"/>
      <c r="H169" s="364" t="n"/>
      <c r="I169" s="365" t="n"/>
      <c r="J169" s="371" t="n"/>
      <c r="K169" s="367" t="n"/>
      <c r="L169" s="368" t="n"/>
      <c r="M169" s="369" t="n"/>
      <c r="N169" s="18" t="n"/>
      <c r="O169" s="2" t="n"/>
      <c r="P169" s="2" t="n"/>
      <c r="Q169" s="2" t="n"/>
      <c r="R169" s="2" t="n"/>
      <c r="S169" s="2" t="n"/>
      <c r="T169" s="2" t="n"/>
      <c r="U169" s="2" t="n"/>
      <c r="V169" s="2" t="n"/>
      <c r="W169" s="2" t="n"/>
      <c r="X169" s="2" t="n"/>
      <c r="Y169" s="2" t="n"/>
      <c r="Z169" s="2" t="n"/>
      <c r="AA169" s="2" t="n"/>
      <c r="AB169" s="2" t="n"/>
      <c r="AC169" s="2" t="n"/>
      <c r="AD169" s="2" t="n"/>
      <c r="AE169" s="2" t="n"/>
      <c r="AF169" s="2" t="n"/>
      <c r="AG169" s="2" t="n"/>
      <c r="AH169" s="2" t="n"/>
      <c r="AI169" s="2" t="n"/>
      <c r="AJ169" s="2" t="n"/>
      <c r="AK169" s="2" t="n"/>
      <c r="AL169" s="2" t="n"/>
      <c r="AM169" s="2" t="n"/>
      <c r="AN169" s="2" t="n"/>
      <c r="AO169" s="2" t="n"/>
      <c r="AP169" s="2" t="n"/>
      <c r="AQ169" s="2" t="n"/>
      <c r="AR169" s="2" t="n"/>
      <c r="AS169" s="2" t="n"/>
      <c r="AT169" s="2" t="n"/>
      <c r="AU169" s="2" t="n"/>
      <c r="AV169" s="2" t="n"/>
      <c r="AW169" s="2" t="n"/>
      <c r="AX169" s="2" t="n"/>
      <c r="AY169" s="2" t="n"/>
      <c r="AZ169" s="2" t="n"/>
      <c r="BA169" s="2" t="n"/>
      <c r="BB169" s="2" t="n"/>
      <c r="BC169" s="2" t="n"/>
      <c r="BD169" s="2" t="n"/>
      <c r="BE169" s="2" t="n"/>
      <c r="BF169" s="2" t="n"/>
      <c r="BG169" s="2" t="n"/>
      <c r="BH169" s="2" t="n"/>
      <c r="BI169" s="2" t="n"/>
      <c r="BJ169" s="2" t="n"/>
      <c r="BK169" s="2" t="n"/>
      <c r="BL169" s="2" t="n"/>
      <c r="BM169" s="2" t="n"/>
      <c r="BN169" s="2" t="n"/>
      <c r="BO169" s="2" t="n"/>
      <c r="BP169" s="2" t="n"/>
      <c r="BQ169" s="2" t="n"/>
      <c r="BR169" s="2" t="n"/>
      <c r="BS169" s="2" t="n"/>
      <c r="BT169" s="2" t="n"/>
      <c r="BU169" s="2" t="n"/>
      <c r="BV169" s="2" t="n"/>
      <c r="BW169" s="2" t="n"/>
    </row>
    <row r="170" ht="15.75" customFormat="1" customHeight="1" s="40">
      <c r="A170" s="54">
        <f>IF(F170&lt;&gt;"",1+MAX($A$2:A169),"")</f>
        <v/>
      </c>
      <c r="B170" s="244" t="inlineStr">
        <is>
          <t>A2.4</t>
        </is>
      </c>
      <c r="C170" s="300" t="inlineStr">
        <is>
          <t>ROOFING</t>
        </is>
      </c>
      <c r="D170" s="370" t="n"/>
      <c r="E170" s="45" t="n"/>
      <c r="F170" s="370" t="n"/>
      <c r="G170" s="49" t="n"/>
      <c r="H170" s="364" t="n"/>
      <c r="I170" s="365" t="n"/>
      <c r="J170" s="366" t="n"/>
      <c r="K170" s="367" t="n"/>
      <c r="L170" s="368" t="n"/>
      <c r="M170" s="369" t="n"/>
      <c r="N170" s="18" t="n"/>
      <c r="O170" s="2" t="n"/>
      <c r="P170" s="2" t="n"/>
      <c r="Q170" s="2" t="n"/>
      <c r="R170" s="2" t="n"/>
      <c r="S170" s="2" t="n"/>
      <c r="T170" s="2" t="n"/>
      <c r="U170" s="2" t="n"/>
      <c r="V170" s="2" t="n"/>
      <c r="W170" s="2" t="n"/>
      <c r="X170" s="2" t="n"/>
      <c r="Y170" s="2" t="n"/>
      <c r="Z170" s="2" t="n"/>
      <c r="AA170" s="2" t="n"/>
      <c r="AB170" s="2" t="n"/>
      <c r="AC170" s="2" t="n"/>
      <c r="AD170" s="2" t="n"/>
      <c r="AE170" s="2" t="n"/>
      <c r="AF170" s="2" t="n"/>
      <c r="AG170" s="2" t="n"/>
      <c r="AH170" s="2" t="n"/>
      <c r="AI170" s="2" t="n"/>
      <c r="AJ170" s="2" t="n"/>
      <c r="AK170" s="2" t="n"/>
      <c r="AL170" s="2" t="n"/>
      <c r="AM170" s="2" t="n"/>
      <c r="AN170" s="2" t="n"/>
      <c r="AO170" s="2" t="n"/>
      <c r="AP170" s="2" t="n"/>
      <c r="AQ170" s="2" t="n"/>
      <c r="AR170" s="2" t="n"/>
      <c r="AS170" s="2" t="n"/>
      <c r="AT170" s="2" t="n"/>
      <c r="AU170" s="2" t="n"/>
      <c r="AV170" s="2" t="n"/>
      <c r="AW170" s="2" t="n"/>
      <c r="AX170" s="2" t="n"/>
      <c r="AY170" s="2" t="n"/>
      <c r="AZ170" s="2" t="n"/>
      <c r="BA170" s="2" t="n"/>
      <c r="BB170" s="2" t="n"/>
      <c r="BC170" s="2" t="n"/>
      <c r="BD170" s="2" t="n"/>
      <c r="BE170" s="2" t="n"/>
      <c r="BF170" s="2" t="n"/>
      <c r="BG170" s="2" t="n"/>
      <c r="BH170" s="2" t="n"/>
      <c r="BI170" s="2" t="n"/>
      <c r="BJ170" s="2" t="n"/>
      <c r="BK170" s="2" t="n"/>
      <c r="BL170" s="2" t="n"/>
      <c r="BM170" s="2" t="n"/>
      <c r="BN170" s="2" t="n"/>
      <c r="BO170" s="2" t="n"/>
      <c r="BP170" s="2" t="n"/>
      <c r="BQ170" s="2" t="n"/>
      <c r="BR170" s="2" t="n"/>
      <c r="BS170" s="2" t="n"/>
      <c r="BT170" s="2" t="n"/>
      <c r="BU170" s="2" t="n"/>
      <c r="BV170" s="2" t="n"/>
      <c r="BW170" s="2" t="n"/>
    </row>
    <row r="171" ht="31.5" customFormat="1" customHeight="1" s="40">
      <c r="A171" s="54">
        <f>IF(F171&lt;&gt;"",1+MAX($A$2:A170),"")</f>
        <v/>
      </c>
      <c r="B171" s="381" t="n"/>
      <c r="C171" s="53" t="inlineStr">
        <is>
          <t>Class A Built-Up Roofing w/ 
Duro-Last 50 MIL Membrane</t>
        </is>
      </c>
      <c r="D171" s="370" t="n">
        <v>12896.99</v>
      </c>
      <c r="E171" s="45" t="n">
        <v>0.05</v>
      </c>
      <c r="F171" s="370">
        <f>(1+E171)*D171</f>
        <v/>
      </c>
      <c r="G171" s="49" t="inlineStr">
        <is>
          <t>SF</t>
        </is>
      </c>
      <c r="H171" s="364" t="n">
        <v>2.55</v>
      </c>
      <c r="I171" s="365">
        <f>H171*F171</f>
        <v/>
      </c>
      <c r="J171" s="366" t="n">
        <v>1.35</v>
      </c>
      <c r="K171" s="367">
        <f>J171*F171</f>
        <v/>
      </c>
      <c r="L171" s="368">
        <f>K171+I171</f>
        <v/>
      </c>
      <c r="M171" s="369" t="n"/>
      <c r="N171" s="18" t="n"/>
      <c r="O171" s="2" t="n"/>
      <c r="P171" s="2" t="n"/>
      <c r="Q171" s="2" t="n"/>
      <c r="R171" s="2" t="n"/>
      <c r="S171" s="2" t="n"/>
      <c r="T171" s="2" t="n"/>
      <c r="U171" s="2" t="n"/>
      <c r="V171" s="2" t="n"/>
      <c r="W171" s="2" t="n"/>
      <c r="X171" s="2" t="n"/>
      <c r="Y171" s="2" t="n"/>
      <c r="Z171" s="2" t="n"/>
      <c r="AA171" s="2" t="n"/>
      <c r="AB171" s="2" t="n"/>
      <c r="AC171" s="2" t="n"/>
      <c r="AD171" s="2" t="n"/>
      <c r="AE171" s="2" t="n"/>
      <c r="AF171" s="2" t="n"/>
      <c r="AG171" s="2" t="n"/>
      <c r="AH171" s="2" t="n"/>
      <c r="AI171" s="2" t="n"/>
      <c r="AJ171" s="2" t="n"/>
      <c r="AK171" s="2" t="n"/>
      <c r="AL171" s="2" t="n"/>
      <c r="AM171" s="2" t="n"/>
      <c r="AN171" s="2" t="n"/>
      <c r="AO171" s="2" t="n"/>
      <c r="AP171" s="2" t="n"/>
      <c r="AQ171" s="2" t="n"/>
      <c r="AR171" s="2" t="n"/>
      <c r="AS171" s="2" t="n"/>
      <c r="AT171" s="2" t="n"/>
      <c r="AU171" s="2" t="n"/>
      <c r="AV171" s="2" t="n"/>
      <c r="AW171" s="2" t="n"/>
      <c r="AX171" s="2" t="n"/>
      <c r="AY171" s="2" t="n"/>
      <c r="AZ171" s="2" t="n"/>
      <c r="BA171" s="2" t="n"/>
      <c r="BB171" s="2" t="n"/>
      <c r="BC171" s="2" t="n"/>
      <c r="BD171" s="2" t="n"/>
      <c r="BE171" s="2" t="n"/>
      <c r="BF171" s="2" t="n"/>
      <c r="BG171" s="2" t="n"/>
      <c r="BH171" s="2" t="n"/>
      <c r="BI171" s="2" t="n"/>
      <c r="BJ171" s="2" t="n"/>
      <c r="BK171" s="2" t="n"/>
      <c r="BL171" s="2" t="n"/>
      <c r="BM171" s="2" t="n"/>
      <c r="BN171" s="2" t="n"/>
      <c r="BO171" s="2" t="n"/>
      <c r="BP171" s="2" t="n"/>
      <c r="BQ171" s="2" t="n"/>
      <c r="BR171" s="2" t="n"/>
      <c r="BS171" s="2" t="n"/>
      <c r="BT171" s="2" t="n"/>
      <c r="BU171" s="2" t="n"/>
      <c r="BV171" s="2" t="n"/>
      <c r="BW171" s="2" t="n"/>
    </row>
    <row r="172" ht="15.75" customFormat="1" customHeight="1" s="40">
      <c r="A172" s="54">
        <f>IF(F172&lt;&gt;"",1+MAX($A$2:A171),"")</f>
        <v/>
      </c>
      <c r="B172" s="381" t="n"/>
      <c r="C172" s="53" t="inlineStr">
        <is>
          <t>Cover Board (Assumed, VIF)</t>
        </is>
      </c>
      <c r="D172" s="370" t="n">
        <v>12896.99</v>
      </c>
      <c r="E172" s="45" t="n">
        <v>0.05</v>
      </c>
      <c r="F172" s="370">
        <f>(1+E172)*D172</f>
        <v/>
      </c>
      <c r="G172" s="49" t="inlineStr">
        <is>
          <t>SF</t>
        </is>
      </c>
      <c r="H172" s="364" t="n">
        <v>1.68</v>
      </c>
      <c r="I172" s="365">
        <f>H172*F172</f>
        <v/>
      </c>
      <c r="J172" s="366" t="n">
        <v>1.12</v>
      </c>
      <c r="K172" s="367">
        <f>J172*F172</f>
        <v/>
      </c>
      <c r="L172" s="368">
        <f>K172+I172</f>
        <v/>
      </c>
      <c r="M172" s="369" t="n"/>
      <c r="N172" s="18" t="n"/>
      <c r="O172" s="2" t="n"/>
      <c r="P172" s="2" t="n"/>
      <c r="Q172" s="2" t="n"/>
      <c r="R172" s="2" t="n"/>
      <c r="S172" s="2" t="n"/>
      <c r="T172" s="2" t="n"/>
      <c r="U172" s="2" t="n"/>
      <c r="V172" s="2" t="n"/>
      <c r="W172" s="2" t="n"/>
      <c r="X172" s="2" t="n"/>
      <c r="Y172" s="2" t="n"/>
      <c r="Z172" s="2" t="n"/>
      <c r="AA172" s="2" t="n"/>
      <c r="AB172" s="2" t="n"/>
      <c r="AC172" s="2" t="n"/>
      <c r="AD172" s="2" t="n"/>
      <c r="AE172" s="2" t="n"/>
      <c r="AF172" s="2" t="n"/>
      <c r="AG172" s="2" t="n"/>
      <c r="AH172" s="2" t="n"/>
      <c r="AI172" s="2" t="n"/>
      <c r="AJ172" s="2" t="n"/>
      <c r="AK172" s="2" t="n"/>
      <c r="AL172" s="2" t="n"/>
      <c r="AM172" s="2" t="n"/>
      <c r="AN172" s="2" t="n"/>
      <c r="AO172" s="2" t="n"/>
      <c r="AP172" s="2" t="n"/>
      <c r="AQ172" s="2" t="n"/>
      <c r="AR172" s="2" t="n"/>
      <c r="AS172" s="2" t="n"/>
      <c r="AT172" s="2" t="n"/>
      <c r="AU172" s="2" t="n"/>
      <c r="AV172" s="2" t="n"/>
      <c r="AW172" s="2" t="n"/>
      <c r="AX172" s="2" t="n"/>
      <c r="AY172" s="2" t="n"/>
      <c r="AZ172" s="2" t="n"/>
      <c r="BA172" s="2" t="n"/>
      <c r="BB172" s="2" t="n"/>
      <c r="BC172" s="2" t="n"/>
      <c r="BD172" s="2" t="n"/>
      <c r="BE172" s="2" t="n"/>
      <c r="BF172" s="2" t="n"/>
      <c r="BG172" s="2" t="n"/>
      <c r="BH172" s="2" t="n"/>
      <c r="BI172" s="2" t="n"/>
      <c r="BJ172" s="2" t="n"/>
      <c r="BK172" s="2" t="n"/>
      <c r="BL172" s="2" t="n"/>
      <c r="BM172" s="2" t="n"/>
      <c r="BN172" s="2" t="n"/>
      <c r="BO172" s="2" t="n"/>
      <c r="BP172" s="2" t="n"/>
      <c r="BQ172" s="2" t="n"/>
      <c r="BR172" s="2" t="n"/>
      <c r="BS172" s="2" t="n"/>
      <c r="BT172" s="2" t="n"/>
      <c r="BU172" s="2" t="n"/>
      <c r="BV172" s="2" t="n"/>
      <c r="BW172" s="2" t="n"/>
    </row>
    <row r="173" ht="15.75" customFormat="1" customHeight="1" s="40">
      <c r="A173" s="54">
        <f>IF(F173&lt;&gt;"",1+MAX($A$2:A172),"")</f>
        <v/>
      </c>
      <c r="B173" s="381" t="n"/>
      <c r="C173" s="53" t="inlineStr">
        <is>
          <t>Common Open Space</t>
        </is>
      </c>
      <c r="D173" s="370" t="n">
        <v>5956.1</v>
      </c>
      <c r="E173" s="45" t="n">
        <v>0.05</v>
      </c>
      <c r="F173" s="370">
        <f>(1+E173)*D173</f>
        <v/>
      </c>
      <c r="G173" s="49" t="inlineStr">
        <is>
          <t>SF</t>
        </is>
      </c>
      <c r="H173" s="364" t="n">
        <v>0.2</v>
      </c>
      <c r="I173" s="365">
        <f>H173*F173</f>
        <v/>
      </c>
      <c r="J173" s="366" t="n">
        <v>0.3</v>
      </c>
      <c r="K173" s="367">
        <f>J173*F173</f>
        <v/>
      </c>
      <c r="L173" s="368">
        <f>K173+I173</f>
        <v/>
      </c>
      <c r="M173" s="369" t="n"/>
      <c r="N173" s="18" t="n"/>
      <c r="O173" s="2" t="n"/>
      <c r="P173" s="2" t="n"/>
      <c r="Q173" s="2" t="n"/>
      <c r="R173" s="2" t="n"/>
      <c r="S173" s="2" t="n"/>
      <c r="T173" s="2" t="n"/>
      <c r="U173" s="2" t="n"/>
      <c r="V173" s="2" t="n"/>
      <c r="W173" s="2" t="n"/>
      <c r="X173" s="2" t="n"/>
      <c r="Y173" s="2" t="n"/>
      <c r="Z173" s="2" t="n"/>
      <c r="AA173" s="2" t="n"/>
      <c r="AB173" s="2" t="n"/>
      <c r="AC173" s="2" t="n"/>
      <c r="AD173" s="2" t="n"/>
      <c r="AE173" s="2" t="n"/>
      <c r="AF173" s="2" t="n"/>
      <c r="AG173" s="2" t="n"/>
      <c r="AH173" s="2" t="n"/>
      <c r="AI173" s="2" t="n"/>
      <c r="AJ173" s="2" t="n"/>
      <c r="AK173" s="2" t="n"/>
      <c r="AL173" s="2" t="n"/>
      <c r="AM173" s="2" t="n"/>
      <c r="AN173" s="2" t="n"/>
      <c r="AO173" s="2" t="n"/>
      <c r="AP173" s="2" t="n"/>
      <c r="AQ173" s="2" t="n"/>
      <c r="AR173" s="2" t="n"/>
      <c r="AS173" s="2" t="n"/>
      <c r="AT173" s="2" t="n"/>
      <c r="AU173" s="2" t="n"/>
      <c r="AV173" s="2" t="n"/>
      <c r="AW173" s="2" t="n"/>
      <c r="AX173" s="2" t="n"/>
      <c r="AY173" s="2" t="n"/>
      <c r="AZ173" s="2" t="n"/>
      <c r="BA173" s="2" t="n"/>
      <c r="BB173" s="2" t="n"/>
      <c r="BC173" s="2" t="n"/>
      <c r="BD173" s="2" t="n"/>
      <c r="BE173" s="2" t="n"/>
      <c r="BF173" s="2" t="n"/>
      <c r="BG173" s="2" t="n"/>
      <c r="BH173" s="2" t="n"/>
      <c r="BI173" s="2" t="n"/>
      <c r="BJ173" s="2" t="n"/>
      <c r="BK173" s="2" t="n"/>
      <c r="BL173" s="2" t="n"/>
      <c r="BM173" s="2" t="n"/>
      <c r="BN173" s="2" t="n"/>
      <c r="BO173" s="2" t="n"/>
      <c r="BP173" s="2" t="n"/>
      <c r="BQ173" s="2" t="n"/>
      <c r="BR173" s="2" t="n"/>
      <c r="BS173" s="2" t="n"/>
      <c r="BT173" s="2" t="n"/>
      <c r="BU173" s="2" t="n"/>
      <c r="BV173" s="2" t="n"/>
      <c r="BW173" s="2" t="n"/>
    </row>
    <row r="174" ht="15.75" customFormat="1" customHeight="1" s="40">
      <c r="A174" s="54">
        <f>IF(F174&lt;&gt;"",1+MAX($A$2:A173),"")</f>
        <v/>
      </c>
      <c r="B174" s="381" t="n"/>
      <c r="C174" s="53" t="inlineStr">
        <is>
          <t>Solar Zone Area</t>
        </is>
      </c>
      <c r="D174" s="370" t="n">
        <v>1940.53</v>
      </c>
      <c r="E174" s="45" t="n">
        <v>0.05</v>
      </c>
      <c r="F174" s="370">
        <f>(1+E174)*D174</f>
        <v/>
      </c>
      <c r="G174" s="49" t="inlineStr">
        <is>
          <t>SF</t>
        </is>
      </c>
      <c r="H174" s="364" t="n">
        <v>3.52</v>
      </c>
      <c r="I174" s="365">
        <f>H174*F174</f>
        <v/>
      </c>
      <c r="J174" s="366" t="n">
        <v>2.52</v>
      </c>
      <c r="K174" s="367">
        <f>J174*F174</f>
        <v/>
      </c>
      <c r="L174" s="368">
        <f>K174+I174</f>
        <v/>
      </c>
      <c r="M174" s="369" t="n"/>
      <c r="N174" s="18" t="n"/>
      <c r="O174" s="2" t="n"/>
      <c r="P174" s="2" t="n"/>
      <c r="Q174" s="2" t="n"/>
      <c r="R174" s="2" t="n"/>
      <c r="S174" s="2" t="n"/>
      <c r="T174" s="2" t="n"/>
      <c r="U174" s="2" t="n"/>
      <c r="V174" s="2" t="n"/>
      <c r="W174" s="2" t="n"/>
      <c r="X174" s="2" t="n"/>
      <c r="Y174" s="2" t="n"/>
      <c r="Z174" s="2" t="n"/>
      <c r="AA174" s="2" t="n"/>
      <c r="AB174" s="2" t="n"/>
      <c r="AC174" s="2" t="n"/>
      <c r="AD174" s="2" t="n"/>
      <c r="AE174" s="2" t="n"/>
      <c r="AF174" s="2" t="n"/>
      <c r="AG174" s="2" t="n"/>
      <c r="AH174" s="2" t="n"/>
      <c r="AI174" s="2" t="n"/>
      <c r="AJ174" s="2" t="n"/>
      <c r="AK174" s="2" t="n"/>
      <c r="AL174" s="2" t="n"/>
      <c r="AM174" s="2" t="n"/>
      <c r="AN174" s="2" t="n"/>
      <c r="AO174" s="2" t="n"/>
      <c r="AP174" s="2" t="n"/>
      <c r="AQ174" s="2" t="n"/>
      <c r="AR174" s="2" t="n"/>
      <c r="AS174" s="2" t="n"/>
      <c r="AT174" s="2" t="n"/>
      <c r="AU174" s="2" t="n"/>
      <c r="AV174" s="2" t="n"/>
      <c r="AW174" s="2" t="n"/>
      <c r="AX174" s="2" t="n"/>
      <c r="AY174" s="2" t="n"/>
      <c r="AZ174" s="2" t="n"/>
      <c r="BA174" s="2" t="n"/>
      <c r="BB174" s="2" t="n"/>
      <c r="BC174" s="2" t="n"/>
      <c r="BD174" s="2" t="n"/>
      <c r="BE174" s="2" t="n"/>
      <c r="BF174" s="2" t="n"/>
      <c r="BG174" s="2" t="n"/>
      <c r="BH174" s="2" t="n"/>
      <c r="BI174" s="2" t="n"/>
      <c r="BJ174" s="2" t="n"/>
      <c r="BK174" s="2" t="n"/>
      <c r="BL174" s="2" t="n"/>
      <c r="BM174" s="2" t="n"/>
      <c r="BN174" s="2" t="n"/>
      <c r="BO174" s="2" t="n"/>
      <c r="BP174" s="2" t="n"/>
      <c r="BQ174" s="2" t="n"/>
      <c r="BR174" s="2" t="n"/>
      <c r="BS174" s="2" t="n"/>
      <c r="BT174" s="2" t="n"/>
      <c r="BU174" s="2" t="n"/>
      <c r="BV174" s="2" t="n"/>
      <c r="BW174" s="2" t="n"/>
    </row>
    <row r="175" ht="15.75" customFormat="1" customHeight="1" s="40">
      <c r="A175" s="54">
        <f>IF(F175&lt;&gt;"",1+MAX($A$2:A174),"")</f>
        <v/>
      </c>
      <c r="B175" s="381" t="n"/>
      <c r="C175" s="53" t="inlineStr">
        <is>
          <t>Roof Cricket</t>
        </is>
      </c>
      <c r="D175" s="370" t="n">
        <v>934.05</v>
      </c>
      <c r="E175" s="45" t="n">
        <v>0.05</v>
      </c>
      <c r="F175" s="370">
        <f>(1+E175)*D175</f>
        <v/>
      </c>
      <c r="G175" s="49" t="inlineStr">
        <is>
          <t>SF</t>
        </is>
      </c>
      <c r="H175" s="364" t="n">
        <v>3.88</v>
      </c>
      <c r="I175" s="365">
        <f>H175*F175</f>
        <v/>
      </c>
      <c r="J175" s="366" t="n">
        <v>4.65</v>
      </c>
      <c r="K175" s="367">
        <f>J175*F175</f>
        <v/>
      </c>
      <c r="L175" s="368">
        <f>K175+I175</f>
        <v/>
      </c>
      <c r="M175" s="369" t="n"/>
      <c r="N175" s="18" t="n"/>
      <c r="O175" s="2" t="n"/>
      <c r="P175" s="2" t="n"/>
      <c r="Q175" s="2" t="n"/>
      <c r="R175" s="2" t="n"/>
      <c r="S175" s="2" t="n"/>
      <c r="T175" s="2" t="n"/>
      <c r="U175" s="2" t="n"/>
      <c r="V175" s="2" t="n"/>
      <c r="W175" s="2" t="n"/>
      <c r="X175" s="2" t="n"/>
      <c r="Y175" s="2" t="n"/>
      <c r="Z175" s="2" t="n"/>
      <c r="AA175" s="2" t="n"/>
      <c r="AB175" s="2" t="n"/>
      <c r="AC175" s="2" t="n"/>
      <c r="AD175" s="2" t="n"/>
      <c r="AE175" s="2" t="n"/>
      <c r="AF175" s="2" t="n"/>
      <c r="AG175" s="2" t="n"/>
      <c r="AH175" s="2" t="n"/>
      <c r="AI175" s="2" t="n"/>
      <c r="AJ175" s="2" t="n"/>
      <c r="AK175" s="2" t="n"/>
      <c r="AL175" s="2" t="n"/>
      <c r="AM175" s="2" t="n"/>
      <c r="AN175" s="2" t="n"/>
      <c r="AO175" s="2" t="n"/>
      <c r="AP175" s="2" t="n"/>
      <c r="AQ175" s="2" t="n"/>
      <c r="AR175" s="2" t="n"/>
      <c r="AS175" s="2" t="n"/>
      <c r="AT175" s="2" t="n"/>
      <c r="AU175" s="2" t="n"/>
      <c r="AV175" s="2" t="n"/>
      <c r="AW175" s="2" t="n"/>
      <c r="AX175" s="2" t="n"/>
      <c r="AY175" s="2" t="n"/>
      <c r="AZ175" s="2" t="n"/>
      <c r="BA175" s="2" t="n"/>
      <c r="BB175" s="2" t="n"/>
      <c r="BC175" s="2" t="n"/>
      <c r="BD175" s="2" t="n"/>
      <c r="BE175" s="2" t="n"/>
      <c r="BF175" s="2" t="n"/>
      <c r="BG175" s="2" t="n"/>
      <c r="BH175" s="2" t="n"/>
      <c r="BI175" s="2" t="n"/>
      <c r="BJ175" s="2" t="n"/>
      <c r="BK175" s="2" t="n"/>
      <c r="BL175" s="2" t="n"/>
      <c r="BM175" s="2" t="n"/>
      <c r="BN175" s="2" t="n"/>
      <c r="BO175" s="2" t="n"/>
      <c r="BP175" s="2" t="n"/>
      <c r="BQ175" s="2" t="n"/>
      <c r="BR175" s="2" t="n"/>
      <c r="BS175" s="2" t="n"/>
      <c r="BT175" s="2" t="n"/>
      <c r="BU175" s="2" t="n"/>
      <c r="BV175" s="2" t="n"/>
      <c r="BW175" s="2" t="n"/>
    </row>
    <row r="176" ht="15.75" customFormat="1" customHeight="1" s="40">
      <c r="A176" s="54">
        <f>IF(F176&lt;&gt;"",1+MAX($A$2:A175),"")</f>
        <v/>
      </c>
      <c r="B176" s="381" t="n"/>
      <c r="C176" s="53" t="inlineStr">
        <is>
          <t>Rooftop Mechanical Equipment Pad</t>
        </is>
      </c>
      <c r="D176" s="370" t="n">
        <v>26.59</v>
      </c>
      <c r="E176" s="45" t="n">
        <v>0.05</v>
      </c>
      <c r="F176" s="370">
        <f>(1+E176)*D176</f>
        <v/>
      </c>
      <c r="G176" s="49" t="inlineStr">
        <is>
          <t>SF</t>
        </is>
      </c>
      <c r="H176" s="364" t="n">
        <v>4.12</v>
      </c>
      <c r="I176" s="365">
        <f>H176*F176</f>
        <v/>
      </c>
      <c r="J176" s="366" t="n">
        <v>3.5</v>
      </c>
      <c r="K176" s="367">
        <f>J176*F176</f>
        <v/>
      </c>
      <c r="L176" s="368">
        <f>K176+I176</f>
        <v/>
      </c>
      <c r="M176" s="369" t="n"/>
      <c r="N176" s="18" t="n"/>
      <c r="O176" s="2" t="n"/>
      <c r="P176" s="2" t="n"/>
      <c r="Q176" s="2" t="n"/>
      <c r="R176" s="2" t="n"/>
      <c r="S176" s="2" t="n"/>
      <c r="T176" s="2" t="n"/>
      <c r="U176" s="2" t="n"/>
      <c r="V176" s="2" t="n"/>
      <c r="W176" s="2" t="n"/>
      <c r="X176" s="2" t="n"/>
      <c r="Y176" s="2" t="n"/>
      <c r="Z176" s="2" t="n"/>
      <c r="AA176" s="2" t="n"/>
      <c r="AB176" s="2" t="n"/>
      <c r="AC176" s="2" t="n"/>
      <c r="AD176" s="2" t="n"/>
      <c r="AE176" s="2" t="n"/>
      <c r="AF176" s="2" t="n"/>
      <c r="AG176" s="2" t="n"/>
      <c r="AH176" s="2" t="n"/>
      <c r="AI176" s="2" t="n"/>
      <c r="AJ176" s="2" t="n"/>
      <c r="AK176" s="2" t="n"/>
      <c r="AL176" s="2" t="n"/>
      <c r="AM176" s="2" t="n"/>
      <c r="AN176" s="2" t="n"/>
      <c r="AO176" s="2" t="n"/>
      <c r="AP176" s="2" t="n"/>
      <c r="AQ176" s="2" t="n"/>
      <c r="AR176" s="2" t="n"/>
      <c r="AS176" s="2" t="n"/>
      <c r="AT176" s="2" t="n"/>
      <c r="AU176" s="2" t="n"/>
      <c r="AV176" s="2" t="n"/>
      <c r="AW176" s="2" t="n"/>
      <c r="AX176" s="2" t="n"/>
      <c r="AY176" s="2" t="n"/>
      <c r="AZ176" s="2" t="n"/>
      <c r="BA176" s="2" t="n"/>
      <c r="BB176" s="2" t="n"/>
      <c r="BC176" s="2" t="n"/>
      <c r="BD176" s="2" t="n"/>
      <c r="BE176" s="2" t="n"/>
      <c r="BF176" s="2" t="n"/>
      <c r="BG176" s="2" t="n"/>
      <c r="BH176" s="2" t="n"/>
      <c r="BI176" s="2" t="n"/>
      <c r="BJ176" s="2" t="n"/>
      <c r="BK176" s="2" t="n"/>
      <c r="BL176" s="2" t="n"/>
      <c r="BM176" s="2" t="n"/>
      <c r="BN176" s="2" t="n"/>
      <c r="BO176" s="2" t="n"/>
      <c r="BP176" s="2" t="n"/>
      <c r="BQ176" s="2" t="n"/>
      <c r="BR176" s="2" t="n"/>
      <c r="BS176" s="2" t="n"/>
      <c r="BT176" s="2" t="n"/>
      <c r="BU176" s="2" t="n"/>
      <c r="BV176" s="2" t="n"/>
      <c r="BW176" s="2" t="n"/>
    </row>
    <row r="177" ht="15.75" customFormat="1" customHeight="1" s="40">
      <c r="A177" s="54">
        <f>IF(F177&lt;&gt;"",1+MAX($A$2:A176),"")</f>
        <v/>
      </c>
      <c r="B177" s="381" t="n"/>
      <c r="C177" s="300" t="inlineStr">
        <is>
          <t>THERMAL &amp; WEATHER PROOFING</t>
        </is>
      </c>
      <c r="D177" s="370" t="n"/>
      <c r="E177" s="45" t="n"/>
      <c r="F177" s="370" t="n"/>
      <c r="G177" s="49" t="n"/>
      <c r="H177" s="364" t="n"/>
      <c r="I177" s="365" t="n"/>
      <c r="J177" s="366" t="n"/>
      <c r="K177" s="367" t="n"/>
      <c r="L177" s="368" t="n"/>
      <c r="M177" s="369" t="n"/>
      <c r="N177" s="18" t="n"/>
      <c r="O177" s="2" t="n"/>
      <c r="P177" s="2" t="n"/>
      <c r="Q177" s="2" t="n"/>
      <c r="R177" s="2" t="n"/>
      <c r="S177" s="2" t="n"/>
      <c r="T177" s="2" t="n"/>
      <c r="U177" s="2" t="n"/>
      <c r="V177" s="2" t="n"/>
      <c r="W177" s="2" t="n"/>
      <c r="X177" s="2" t="n"/>
      <c r="Y177" s="2" t="n"/>
      <c r="Z177" s="2" t="n"/>
      <c r="AA177" s="2" t="n"/>
      <c r="AB177" s="2" t="n"/>
      <c r="AC177" s="2" t="n"/>
      <c r="AD177" s="2" t="n"/>
      <c r="AE177" s="2" t="n"/>
      <c r="AF177" s="2" t="n"/>
      <c r="AG177" s="2" t="n"/>
      <c r="AH177" s="2" t="n"/>
      <c r="AI177" s="2" t="n"/>
      <c r="AJ177" s="2" t="n"/>
      <c r="AK177" s="2" t="n"/>
      <c r="AL177" s="2" t="n"/>
      <c r="AM177" s="2" t="n"/>
      <c r="AN177" s="2" t="n"/>
      <c r="AO177" s="2" t="n"/>
      <c r="AP177" s="2" t="n"/>
      <c r="AQ177" s="2" t="n"/>
      <c r="AR177" s="2" t="n"/>
      <c r="AS177" s="2" t="n"/>
      <c r="AT177" s="2" t="n"/>
      <c r="AU177" s="2" t="n"/>
      <c r="AV177" s="2" t="n"/>
      <c r="AW177" s="2" t="n"/>
      <c r="AX177" s="2" t="n"/>
      <c r="AY177" s="2" t="n"/>
      <c r="AZ177" s="2" t="n"/>
      <c r="BA177" s="2" t="n"/>
      <c r="BB177" s="2" t="n"/>
      <c r="BC177" s="2" t="n"/>
      <c r="BD177" s="2" t="n"/>
      <c r="BE177" s="2" t="n"/>
      <c r="BF177" s="2" t="n"/>
      <c r="BG177" s="2" t="n"/>
      <c r="BH177" s="2" t="n"/>
      <c r="BI177" s="2" t="n"/>
      <c r="BJ177" s="2" t="n"/>
      <c r="BK177" s="2" t="n"/>
      <c r="BL177" s="2" t="n"/>
      <c r="BM177" s="2" t="n"/>
      <c r="BN177" s="2" t="n"/>
      <c r="BO177" s="2" t="n"/>
      <c r="BP177" s="2" t="n"/>
      <c r="BQ177" s="2" t="n"/>
      <c r="BR177" s="2" t="n"/>
      <c r="BS177" s="2" t="n"/>
      <c r="BT177" s="2" t="n"/>
      <c r="BU177" s="2" t="n"/>
      <c r="BV177" s="2" t="n"/>
      <c r="BW177" s="2" t="n"/>
    </row>
    <row r="178" ht="15.75" customFormat="1" customHeight="1" s="40">
      <c r="A178" s="54">
        <f>IF(F178&lt;&gt;"",1+MAX($A$2:A177),"")</f>
        <v/>
      </c>
      <c r="B178" s="381" t="n"/>
      <c r="C178" s="53" t="inlineStr">
        <is>
          <t>Water Curtain</t>
        </is>
      </c>
      <c r="D178" s="370" t="n">
        <v>53.5</v>
      </c>
      <c r="E178" s="45" t="n">
        <v>0.05</v>
      </c>
      <c r="F178" s="370">
        <f>(1+E178)*D178</f>
        <v/>
      </c>
      <c r="G178" s="49" t="inlineStr">
        <is>
          <t>LF</t>
        </is>
      </c>
      <c r="H178" s="364" t="n">
        <v>4.52</v>
      </c>
      <c r="I178" s="365">
        <f>H178*F178</f>
        <v/>
      </c>
      <c r="J178" s="366" t="n">
        <v>1.85</v>
      </c>
      <c r="K178" s="367">
        <f>J178*F178</f>
        <v/>
      </c>
      <c r="L178" s="368">
        <f>K178+I178</f>
        <v/>
      </c>
      <c r="M178" s="369" t="n"/>
      <c r="N178" s="18" t="n"/>
      <c r="O178" s="2" t="n"/>
      <c r="P178" s="2" t="n"/>
      <c r="Q178" s="2" t="n"/>
      <c r="R178" s="2" t="n"/>
      <c r="S178" s="2" t="n"/>
      <c r="T178" s="2" t="n"/>
      <c r="U178" s="2" t="n"/>
      <c r="V178" s="2" t="n"/>
      <c r="W178" s="2" t="n"/>
      <c r="X178" s="2" t="n"/>
      <c r="Y178" s="2" t="n"/>
      <c r="Z178" s="2" t="n"/>
      <c r="AA178" s="2" t="n"/>
      <c r="AB178" s="2" t="n"/>
      <c r="AC178" s="2" t="n"/>
      <c r="AD178" s="2" t="n"/>
      <c r="AE178" s="2" t="n"/>
      <c r="AF178" s="2" t="n"/>
      <c r="AG178" s="2" t="n"/>
      <c r="AH178" s="2" t="n"/>
      <c r="AI178" s="2" t="n"/>
      <c r="AJ178" s="2" t="n"/>
      <c r="AK178" s="2" t="n"/>
      <c r="AL178" s="2" t="n"/>
      <c r="AM178" s="2" t="n"/>
      <c r="AN178" s="2" t="n"/>
      <c r="AO178" s="2" t="n"/>
      <c r="AP178" s="2" t="n"/>
      <c r="AQ178" s="2" t="n"/>
      <c r="AR178" s="2" t="n"/>
      <c r="AS178" s="2" t="n"/>
      <c r="AT178" s="2" t="n"/>
      <c r="AU178" s="2" t="n"/>
      <c r="AV178" s="2" t="n"/>
      <c r="AW178" s="2" t="n"/>
      <c r="AX178" s="2" t="n"/>
      <c r="AY178" s="2" t="n"/>
      <c r="AZ178" s="2" t="n"/>
      <c r="BA178" s="2" t="n"/>
      <c r="BB178" s="2" t="n"/>
      <c r="BC178" s="2" t="n"/>
      <c r="BD178" s="2" t="n"/>
      <c r="BE178" s="2" t="n"/>
      <c r="BF178" s="2" t="n"/>
      <c r="BG178" s="2" t="n"/>
      <c r="BH178" s="2" t="n"/>
      <c r="BI178" s="2" t="n"/>
      <c r="BJ178" s="2" t="n"/>
      <c r="BK178" s="2" t="n"/>
      <c r="BL178" s="2" t="n"/>
      <c r="BM178" s="2" t="n"/>
      <c r="BN178" s="2" t="n"/>
      <c r="BO178" s="2" t="n"/>
      <c r="BP178" s="2" t="n"/>
      <c r="BQ178" s="2" t="n"/>
      <c r="BR178" s="2" t="n"/>
      <c r="BS178" s="2" t="n"/>
      <c r="BT178" s="2" t="n"/>
      <c r="BU178" s="2" t="n"/>
      <c r="BV178" s="2" t="n"/>
      <c r="BW178" s="2" t="n"/>
    </row>
    <row r="179" ht="15.75" customFormat="1" customHeight="1" s="40">
      <c r="A179" s="54">
        <f>IF(F179&lt;&gt;"",1+MAX($A$2:A178),"")</f>
        <v/>
      </c>
      <c r="B179" s="381" t="n"/>
      <c r="C179" s="53" t="inlineStr">
        <is>
          <t>Water Resistive Barrier</t>
        </is>
      </c>
      <c r="D179" s="370" t="n">
        <v>12896.99</v>
      </c>
      <c r="E179" s="45" t="n">
        <v>0.05</v>
      </c>
      <c r="F179" s="370">
        <f>(1+E179)*D179</f>
        <v/>
      </c>
      <c r="G179" s="49" t="inlineStr">
        <is>
          <t>SF</t>
        </is>
      </c>
      <c r="H179" s="364" t="n">
        <v>1.2</v>
      </c>
      <c r="I179" s="365">
        <f>H179*F179</f>
        <v/>
      </c>
      <c r="J179" s="366" t="n">
        <v>0.88</v>
      </c>
      <c r="K179" s="367">
        <f>J179*F179</f>
        <v/>
      </c>
      <c r="L179" s="368">
        <f>K179+I179</f>
        <v/>
      </c>
      <c r="M179" s="369" t="n"/>
      <c r="N179" s="18" t="n"/>
      <c r="O179" s="2" t="n"/>
      <c r="P179" s="2" t="n"/>
      <c r="Q179" s="2" t="n"/>
      <c r="R179" s="2" t="n"/>
      <c r="S179" s="2" t="n"/>
      <c r="T179" s="2" t="n"/>
      <c r="U179" s="2" t="n"/>
      <c r="V179" s="2" t="n"/>
      <c r="W179" s="2" t="n"/>
      <c r="X179" s="2" t="n"/>
      <c r="Y179" s="2" t="n"/>
      <c r="Z179" s="2" t="n"/>
      <c r="AA179" s="2" t="n"/>
      <c r="AB179" s="2" t="n"/>
      <c r="AC179" s="2" t="n"/>
      <c r="AD179" s="2" t="n"/>
      <c r="AE179" s="2" t="n"/>
      <c r="AF179" s="2" t="n"/>
      <c r="AG179" s="2" t="n"/>
      <c r="AH179" s="2" t="n"/>
      <c r="AI179" s="2" t="n"/>
      <c r="AJ179" s="2" t="n"/>
      <c r="AK179" s="2" t="n"/>
      <c r="AL179" s="2" t="n"/>
      <c r="AM179" s="2" t="n"/>
      <c r="AN179" s="2" t="n"/>
      <c r="AO179" s="2" t="n"/>
      <c r="AP179" s="2" t="n"/>
      <c r="AQ179" s="2" t="n"/>
      <c r="AR179" s="2" t="n"/>
      <c r="AS179" s="2" t="n"/>
      <c r="AT179" s="2" t="n"/>
      <c r="AU179" s="2" t="n"/>
      <c r="AV179" s="2" t="n"/>
      <c r="AW179" s="2" t="n"/>
      <c r="AX179" s="2" t="n"/>
      <c r="AY179" s="2" t="n"/>
      <c r="AZ179" s="2" t="n"/>
      <c r="BA179" s="2" t="n"/>
      <c r="BB179" s="2" t="n"/>
      <c r="BC179" s="2" t="n"/>
      <c r="BD179" s="2" t="n"/>
      <c r="BE179" s="2" t="n"/>
      <c r="BF179" s="2" t="n"/>
      <c r="BG179" s="2" t="n"/>
      <c r="BH179" s="2" t="n"/>
      <c r="BI179" s="2" t="n"/>
      <c r="BJ179" s="2" t="n"/>
      <c r="BK179" s="2" t="n"/>
      <c r="BL179" s="2" t="n"/>
      <c r="BM179" s="2" t="n"/>
      <c r="BN179" s="2" t="n"/>
      <c r="BO179" s="2" t="n"/>
      <c r="BP179" s="2" t="n"/>
      <c r="BQ179" s="2" t="n"/>
      <c r="BR179" s="2" t="n"/>
      <c r="BS179" s="2" t="n"/>
      <c r="BT179" s="2" t="n"/>
      <c r="BU179" s="2" t="n"/>
      <c r="BV179" s="2" t="n"/>
      <c r="BW179" s="2" t="n"/>
    </row>
    <row r="180" ht="15.75" customFormat="1" customHeight="1" s="40">
      <c r="A180" s="54">
        <f>IF(F180&lt;&gt;"",1+MAX($A$2:A179),"")</f>
        <v/>
      </c>
      <c r="B180" s="381" t="n"/>
      <c r="C180" s="53" t="inlineStr">
        <is>
          <t>R-5 Rigid Insulation</t>
        </is>
      </c>
      <c r="D180" s="370" t="n">
        <v>12896.99</v>
      </c>
      <c r="E180" s="45" t="n">
        <v>0.05</v>
      </c>
      <c r="F180" s="370">
        <f>(1+E180)*D180</f>
        <v/>
      </c>
      <c r="G180" s="49" t="inlineStr">
        <is>
          <t>SF</t>
        </is>
      </c>
      <c r="H180" s="364" t="n">
        <v>1.58</v>
      </c>
      <c r="I180" s="365">
        <f>H180*F180</f>
        <v/>
      </c>
      <c r="J180" s="366" t="n">
        <v>0.52</v>
      </c>
      <c r="K180" s="367">
        <f>J180*F180</f>
        <v/>
      </c>
      <c r="L180" s="368">
        <f>K180+I180</f>
        <v/>
      </c>
      <c r="M180" s="369" t="n"/>
      <c r="N180" s="18" t="n"/>
      <c r="O180" s="2" t="n"/>
      <c r="P180" s="2" t="n"/>
      <c r="Q180" s="2" t="n"/>
      <c r="R180" s="2" t="n"/>
      <c r="S180" s="2" t="n"/>
      <c r="T180" s="2" t="n"/>
      <c r="U180" s="2" t="n"/>
      <c r="V180" s="2" t="n"/>
      <c r="W180" s="2" t="n"/>
      <c r="X180" s="2" t="n"/>
      <c r="Y180" s="2" t="n"/>
      <c r="Z180" s="2" t="n"/>
      <c r="AA180" s="2" t="n"/>
      <c r="AB180" s="2" t="n"/>
      <c r="AC180" s="2" t="n"/>
      <c r="AD180" s="2" t="n"/>
      <c r="AE180" s="2" t="n"/>
      <c r="AF180" s="2" t="n"/>
      <c r="AG180" s="2" t="n"/>
      <c r="AH180" s="2" t="n"/>
      <c r="AI180" s="2" t="n"/>
      <c r="AJ180" s="2" t="n"/>
      <c r="AK180" s="2" t="n"/>
      <c r="AL180" s="2" t="n"/>
      <c r="AM180" s="2" t="n"/>
      <c r="AN180" s="2" t="n"/>
      <c r="AO180" s="2" t="n"/>
      <c r="AP180" s="2" t="n"/>
      <c r="AQ180" s="2" t="n"/>
      <c r="AR180" s="2" t="n"/>
      <c r="AS180" s="2" t="n"/>
      <c r="AT180" s="2" t="n"/>
      <c r="AU180" s="2" t="n"/>
      <c r="AV180" s="2" t="n"/>
      <c r="AW180" s="2" t="n"/>
      <c r="AX180" s="2" t="n"/>
      <c r="AY180" s="2" t="n"/>
      <c r="AZ180" s="2" t="n"/>
      <c r="BA180" s="2" t="n"/>
      <c r="BB180" s="2" t="n"/>
      <c r="BC180" s="2" t="n"/>
      <c r="BD180" s="2" t="n"/>
      <c r="BE180" s="2" t="n"/>
      <c r="BF180" s="2" t="n"/>
      <c r="BG180" s="2" t="n"/>
      <c r="BH180" s="2" t="n"/>
      <c r="BI180" s="2" t="n"/>
      <c r="BJ180" s="2" t="n"/>
      <c r="BK180" s="2" t="n"/>
      <c r="BL180" s="2" t="n"/>
      <c r="BM180" s="2" t="n"/>
      <c r="BN180" s="2" t="n"/>
      <c r="BO180" s="2" t="n"/>
      <c r="BP180" s="2" t="n"/>
      <c r="BQ180" s="2" t="n"/>
      <c r="BR180" s="2" t="n"/>
      <c r="BS180" s="2" t="n"/>
      <c r="BT180" s="2" t="n"/>
      <c r="BU180" s="2" t="n"/>
      <c r="BV180" s="2" t="n"/>
      <c r="BW180" s="2" t="n"/>
    </row>
    <row r="181" ht="15.75" customFormat="1" customHeight="1" s="40">
      <c r="A181" s="54">
        <f>IF(F181&lt;&gt;"",1+MAX($A$2:A180),"")</f>
        <v/>
      </c>
      <c r="B181" s="381" t="n"/>
      <c r="C181" s="53" t="inlineStr">
        <is>
          <t>R-38 Batt Insulation At Roof</t>
        </is>
      </c>
      <c r="D181" s="370" t="n">
        <v>12896.99</v>
      </c>
      <c r="E181" s="45" t="n">
        <v>0.05</v>
      </c>
      <c r="F181" s="370">
        <f>(1+E181)*D181</f>
        <v/>
      </c>
      <c r="G181" s="49" t="inlineStr">
        <is>
          <t>SF</t>
        </is>
      </c>
      <c r="H181" s="364" t="n">
        <v>1.65</v>
      </c>
      <c r="I181" s="365">
        <f>H181*F181</f>
        <v/>
      </c>
      <c r="J181" s="366" t="n">
        <v>0.55</v>
      </c>
      <c r="K181" s="367">
        <f>J181*F181</f>
        <v/>
      </c>
      <c r="L181" s="368">
        <f>K181+I181</f>
        <v/>
      </c>
      <c r="M181" s="369" t="n"/>
      <c r="N181" s="18" t="n"/>
      <c r="O181" s="2" t="n"/>
      <c r="P181" s="2" t="n"/>
      <c r="Q181" s="2" t="n"/>
      <c r="R181" s="2" t="n"/>
      <c r="S181" s="2" t="n"/>
      <c r="T181" s="2" t="n"/>
      <c r="U181" s="2" t="n"/>
      <c r="V181" s="2" t="n"/>
      <c r="W181" s="2" t="n"/>
      <c r="X181" s="2" t="n"/>
      <c r="Y181" s="2" t="n"/>
      <c r="Z181" s="2" t="n"/>
      <c r="AA181" s="2" t="n"/>
      <c r="AB181" s="2" t="n"/>
      <c r="AC181" s="2" t="n"/>
      <c r="AD181" s="2" t="n"/>
      <c r="AE181" s="2" t="n"/>
      <c r="AF181" s="2" t="n"/>
      <c r="AG181" s="2" t="n"/>
      <c r="AH181" s="2" t="n"/>
      <c r="AI181" s="2" t="n"/>
      <c r="AJ181" s="2" t="n"/>
      <c r="AK181" s="2" t="n"/>
      <c r="AL181" s="2" t="n"/>
      <c r="AM181" s="2" t="n"/>
      <c r="AN181" s="2" t="n"/>
      <c r="AO181" s="2" t="n"/>
      <c r="AP181" s="2" t="n"/>
      <c r="AQ181" s="2" t="n"/>
      <c r="AR181" s="2" t="n"/>
      <c r="AS181" s="2" t="n"/>
      <c r="AT181" s="2" t="n"/>
      <c r="AU181" s="2" t="n"/>
      <c r="AV181" s="2" t="n"/>
      <c r="AW181" s="2" t="n"/>
      <c r="AX181" s="2" t="n"/>
      <c r="AY181" s="2" t="n"/>
      <c r="AZ181" s="2" t="n"/>
      <c r="BA181" s="2" t="n"/>
      <c r="BB181" s="2" t="n"/>
      <c r="BC181" s="2" t="n"/>
      <c r="BD181" s="2" t="n"/>
      <c r="BE181" s="2" t="n"/>
      <c r="BF181" s="2" t="n"/>
      <c r="BG181" s="2" t="n"/>
      <c r="BH181" s="2" t="n"/>
      <c r="BI181" s="2" t="n"/>
      <c r="BJ181" s="2" t="n"/>
      <c r="BK181" s="2" t="n"/>
      <c r="BL181" s="2" t="n"/>
      <c r="BM181" s="2" t="n"/>
      <c r="BN181" s="2" t="n"/>
      <c r="BO181" s="2" t="n"/>
      <c r="BP181" s="2" t="n"/>
      <c r="BQ181" s="2" t="n"/>
      <c r="BR181" s="2" t="n"/>
      <c r="BS181" s="2" t="n"/>
      <c r="BT181" s="2" t="n"/>
      <c r="BU181" s="2" t="n"/>
      <c r="BV181" s="2" t="n"/>
      <c r="BW181" s="2" t="n"/>
    </row>
    <row r="182" ht="15.75" customFormat="1" customHeight="1" s="40">
      <c r="A182" s="54">
        <f>IF(F182&lt;&gt;"",1+MAX($A$2:A181),"")</f>
        <v/>
      </c>
      <c r="B182" s="381" t="n"/>
      <c r="C182" s="53" t="inlineStr">
        <is>
          <t>R-21 Batt Insulation At Floors</t>
        </is>
      </c>
      <c r="D182" s="370" t="n">
        <v>22365</v>
      </c>
      <c r="E182" s="45" t="n">
        <v>0.05</v>
      </c>
      <c r="F182" s="370">
        <f>(1+E182)*D182</f>
        <v/>
      </c>
      <c r="G182" s="49" t="inlineStr">
        <is>
          <t>SF</t>
        </is>
      </c>
      <c r="H182" s="364" t="n">
        <v>1.6</v>
      </c>
      <c r="I182" s="365">
        <f>H182*F182</f>
        <v/>
      </c>
      <c r="J182" s="366" t="n">
        <v>0.54</v>
      </c>
      <c r="K182" s="367">
        <f>J182*F182</f>
        <v/>
      </c>
      <c r="L182" s="368">
        <f>K182+I182</f>
        <v/>
      </c>
      <c r="M182" s="369" t="n"/>
      <c r="N182" s="18" t="n"/>
      <c r="O182" s="2" t="n"/>
      <c r="P182" s="2" t="n"/>
      <c r="Q182" s="2" t="n"/>
      <c r="R182" s="2" t="n"/>
      <c r="S182" s="2" t="n"/>
      <c r="T182" s="2" t="n"/>
      <c r="U182" s="2" t="n"/>
      <c r="V182" s="2" t="n"/>
      <c r="W182" s="2" t="n"/>
      <c r="X182" s="2" t="n"/>
      <c r="Y182" s="2" t="n"/>
      <c r="Z182" s="2" t="n"/>
      <c r="AA182" s="2" t="n"/>
      <c r="AB182" s="2" t="n"/>
      <c r="AC182" s="2" t="n"/>
      <c r="AD182" s="2" t="n"/>
      <c r="AE182" s="2" t="n"/>
      <c r="AF182" s="2" t="n"/>
      <c r="AG182" s="2" t="n"/>
      <c r="AH182" s="2" t="n"/>
      <c r="AI182" s="2" t="n"/>
      <c r="AJ182" s="2" t="n"/>
      <c r="AK182" s="2" t="n"/>
      <c r="AL182" s="2" t="n"/>
      <c r="AM182" s="2" t="n"/>
      <c r="AN182" s="2" t="n"/>
      <c r="AO182" s="2" t="n"/>
      <c r="AP182" s="2" t="n"/>
      <c r="AQ182" s="2" t="n"/>
      <c r="AR182" s="2" t="n"/>
      <c r="AS182" s="2" t="n"/>
      <c r="AT182" s="2" t="n"/>
      <c r="AU182" s="2" t="n"/>
      <c r="AV182" s="2" t="n"/>
      <c r="AW182" s="2" t="n"/>
      <c r="AX182" s="2" t="n"/>
      <c r="AY182" s="2" t="n"/>
      <c r="AZ182" s="2" t="n"/>
      <c r="BA182" s="2" t="n"/>
      <c r="BB182" s="2" t="n"/>
      <c r="BC182" s="2" t="n"/>
      <c r="BD182" s="2" t="n"/>
      <c r="BE182" s="2" t="n"/>
      <c r="BF182" s="2" t="n"/>
      <c r="BG182" s="2" t="n"/>
      <c r="BH182" s="2" t="n"/>
      <c r="BI182" s="2" t="n"/>
      <c r="BJ182" s="2" t="n"/>
      <c r="BK182" s="2" t="n"/>
      <c r="BL182" s="2" t="n"/>
      <c r="BM182" s="2" t="n"/>
      <c r="BN182" s="2" t="n"/>
      <c r="BO182" s="2" t="n"/>
      <c r="BP182" s="2" t="n"/>
      <c r="BQ182" s="2" t="n"/>
      <c r="BR182" s="2" t="n"/>
      <c r="BS182" s="2" t="n"/>
      <c r="BT182" s="2" t="n"/>
      <c r="BU182" s="2" t="n"/>
      <c r="BV182" s="2" t="n"/>
      <c r="BW182" s="2" t="n"/>
    </row>
    <row r="183" ht="15.75" customFormat="1" customHeight="1" s="2">
      <c r="A183" s="54">
        <f>IF(F183&lt;&gt;"",1+MAX($A$2:A182),"")</f>
        <v/>
      </c>
      <c r="B183" s="381" t="n"/>
      <c r="C183" s="53" t="inlineStr">
        <is>
          <t>R-19 Batt Insulation At Walls</t>
        </is>
      </c>
      <c r="D183" s="370" t="n">
        <v>24197</v>
      </c>
      <c r="E183" s="45" t="n">
        <v>0.05</v>
      </c>
      <c r="F183" s="370">
        <f>(1+E183)*D183</f>
        <v/>
      </c>
      <c r="G183" s="49" t="inlineStr">
        <is>
          <t>SF</t>
        </is>
      </c>
      <c r="H183" s="364" t="n">
        <v>1.58</v>
      </c>
      <c r="I183" s="365">
        <f>H183*F183</f>
        <v/>
      </c>
      <c r="J183" s="366" t="n">
        <v>0.53</v>
      </c>
      <c r="K183" s="367">
        <f>J183*F183</f>
        <v/>
      </c>
      <c r="L183" s="368">
        <f>K183+I183</f>
        <v/>
      </c>
      <c r="M183" s="369" t="n"/>
      <c r="N183" s="18" t="n"/>
    </row>
    <row r="184" ht="15.75" customFormat="1" customHeight="1" s="2">
      <c r="A184" s="54">
        <f>IF(F184&lt;&gt;"",1+MAX($A$2:A183),"")</f>
        <v/>
      </c>
      <c r="B184" s="381" t="n"/>
      <c r="C184" s="53" t="inlineStr">
        <is>
          <t>R-13 Batt Insulation At Walls</t>
        </is>
      </c>
      <c r="D184" s="370" t="n">
        <v>63437</v>
      </c>
      <c r="E184" s="45" t="n">
        <v>0.05</v>
      </c>
      <c r="F184" s="370">
        <f>(1+E184)*D184</f>
        <v/>
      </c>
      <c r="G184" s="49" t="inlineStr">
        <is>
          <t>SF</t>
        </is>
      </c>
      <c r="H184" s="364" t="n">
        <v>1.52</v>
      </c>
      <c r="I184" s="365">
        <f>H184*F184</f>
        <v/>
      </c>
      <c r="J184" s="366" t="n">
        <v>0.5</v>
      </c>
      <c r="K184" s="367">
        <f>J184*F184</f>
        <v/>
      </c>
      <c r="L184" s="368">
        <f>K184+I184</f>
        <v/>
      </c>
      <c r="M184" s="369" t="n"/>
      <c r="N184" s="18" t="n"/>
    </row>
    <row r="185" ht="15.75" customFormat="1" customHeight="1" s="2">
      <c r="A185" s="54">
        <f>IF(F185&lt;&gt;"",1+MAX($A$2:A184),"")</f>
        <v/>
      </c>
      <c r="B185" s="381" t="n"/>
      <c r="C185" s="53" t="inlineStr">
        <is>
          <t>(2) Layers Of Grade "D" Building Paper At Exterior Side</t>
        </is>
      </c>
      <c r="D185" s="370" t="n">
        <v>48394.5</v>
      </c>
      <c r="E185" s="45" t="n">
        <v>0.05</v>
      </c>
      <c r="F185" s="370">
        <f>(1+E185)*D185</f>
        <v/>
      </c>
      <c r="G185" s="49" t="inlineStr">
        <is>
          <t>SF</t>
        </is>
      </c>
      <c r="H185" s="364" t="n">
        <v>0.42</v>
      </c>
      <c r="I185" s="365">
        <f>H185*F185</f>
        <v/>
      </c>
      <c r="J185" s="366" t="n">
        <v>0.65</v>
      </c>
      <c r="K185" s="367">
        <f>J185*F185</f>
        <v/>
      </c>
      <c r="L185" s="368">
        <f>K185+I185</f>
        <v/>
      </c>
      <c r="M185" s="369" t="n"/>
      <c r="N185" s="18" t="n"/>
    </row>
    <row r="186" ht="15.75" customFormat="1" customHeight="1" s="40">
      <c r="A186" s="54">
        <f>IF(F186&lt;&gt;"",1+MAX($A$2:A185),"")</f>
        <v/>
      </c>
      <c r="B186" s="381" t="n"/>
      <c r="C186" s="300" t="inlineStr">
        <is>
          <t>FLASHING &amp; SHEET METALS</t>
        </is>
      </c>
      <c r="D186" s="370" t="n"/>
      <c r="E186" s="45" t="n"/>
      <c r="F186" s="370" t="n"/>
      <c r="G186" s="49" t="n"/>
      <c r="H186" s="364" t="n"/>
      <c r="I186" s="365" t="n"/>
      <c r="J186" s="366" t="n"/>
      <c r="K186" s="367" t="n"/>
      <c r="L186" s="368" t="n"/>
      <c r="M186" s="369" t="n"/>
      <c r="N186" s="18" t="n"/>
      <c r="O186" s="2" t="n"/>
      <c r="P186" s="2" t="n"/>
      <c r="Q186" s="2" t="n"/>
      <c r="R186" s="2" t="n"/>
      <c r="S186" s="2" t="n"/>
      <c r="T186" s="2" t="n"/>
      <c r="U186" s="2" t="n"/>
      <c r="V186" s="2" t="n"/>
      <c r="W186" s="2" t="n"/>
      <c r="X186" s="2" t="n"/>
      <c r="Y186" s="2" t="n"/>
      <c r="Z186" s="2" t="n"/>
      <c r="AA186" s="2" t="n"/>
      <c r="AB186" s="2" t="n"/>
      <c r="AC186" s="2" t="n"/>
      <c r="AD186" s="2" t="n"/>
      <c r="AE186" s="2" t="n"/>
      <c r="AF186" s="2" t="n"/>
      <c r="AG186" s="2" t="n"/>
      <c r="AH186" s="2" t="n"/>
      <c r="AI186" s="2" t="n"/>
      <c r="AJ186" s="2" t="n"/>
      <c r="AK186" s="2" t="n"/>
      <c r="AL186" s="2" t="n"/>
      <c r="AM186" s="2" t="n"/>
      <c r="AN186" s="2" t="n"/>
      <c r="AO186" s="2" t="n"/>
      <c r="AP186" s="2" t="n"/>
      <c r="AQ186" s="2" t="n"/>
      <c r="AR186" s="2" t="n"/>
      <c r="AS186" s="2" t="n"/>
      <c r="AT186" s="2" t="n"/>
      <c r="AU186" s="2" t="n"/>
      <c r="AV186" s="2" t="n"/>
      <c r="AW186" s="2" t="n"/>
      <c r="AX186" s="2" t="n"/>
      <c r="AY186" s="2" t="n"/>
      <c r="AZ186" s="2" t="n"/>
      <c r="BA186" s="2" t="n"/>
      <c r="BB186" s="2" t="n"/>
      <c r="BC186" s="2" t="n"/>
      <c r="BD186" s="2" t="n"/>
      <c r="BE186" s="2" t="n"/>
      <c r="BF186" s="2" t="n"/>
      <c r="BG186" s="2" t="n"/>
      <c r="BH186" s="2" t="n"/>
      <c r="BI186" s="2" t="n"/>
      <c r="BJ186" s="2" t="n"/>
      <c r="BK186" s="2" t="n"/>
      <c r="BL186" s="2" t="n"/>
      <c r="BM186" s="2" t="n"/>
      <c r="BN186" s="2" t="n"/>
      <c r="BO186" s="2" t="n"/>
      <c r="BP186" s="2" t="n"/>
      <c r="BQ186" s="2" t="n"/>
      <c r="BR186" s="2" t="n"/>
      <c r="BS186" s="2" t="n"/>
      <c r="BT186" s="2" t="n"/>
      <c r="BU186" s="2" t="n"/>
      <c r="BV186" s="2" t="n"/>
      <c r="BW186" s="2" t="n"/>
    </row>
    <row r="187" ht="15.75" customFormat="1" customHeight="1" s="40">
      <c r="A187" s="54">
        <f>IF(F187&lt;&gt;"",1+MAX($A$2:A186),"")</f>
        <v/>
      </c>
      <c r="B187" s="381" t="n"/>
      <c r="C187" s="53" t="inlineStr">
        <is>
          <t>Curb Flashing</t>
        </is>
      </c>
      <c r="D187" s="370" t="n">
        <v>30.64</v>
      </c>
      <c r="E187" s="45" t="n">
        <v>0.05</v>
      </c>
      <c r="F187" s="370">
        <f>(1+E187)*D187</f>
        <v/>
      </c>
      <c r="G187" s="49" t="inlineStr">
        <is>
          <t>LF</t>
        </is>
      </c>
      <c r="H187" s="364" t="n">
        <v>2.12</v>
      </c>
      <c r="I187" s="365">
        <f>H187*F187</f>
        <v/>
      </c>
      <c r="J187" s="366" t="n">
        <v>3.58</v>
      </c>
      <c r="K187" s="367">
        <f>J187*F187</f>
        <v/>
      </c>
      <c r="L187" s="368">
        <f>K187+I187</f>
        <v/>
      </c>
      <c r="M187" s="369" t="n"/>
      <c r="N187" s="18" t="n"/>
      <c r="O187" s="2" t="n"/>
      <c r="P187" s="2" t="n"/>
      <c r="Q187" s="2" t="n"/>
      <c r="R187" s="2" t="n"/>
      <c r="S187" s="2" t="n"/>
      <c r="T187" s="2" t="n"/>
      <c r="U187" s="2" t="n"/>
      <c r="V187" s="2" t="n"/>
      <c r="W187" s="2" t="n"/>
      <c r="X187" s="2" t="n"/>
      <c r="Y187" s="2" t="n"/>
      <c r="Z187" s="2" t="n"/>
      <c r="AA187" s="2" t="n"/>
      <c r="AB187" s="2" t="n"/>
      <c r="AC187" s="2" t="n"/>
      <c r="AD187" s="2" t="n"/>
      <c r="AE187" s="2" t="n"/>
      <c r="AF187" s="2" t="n"/>
      <c r="AG187" s="2" t="n"/>
      <c r="AH187" s="2" t="n"/>
      <c r="AI187" s="2" t="n"/>
      <c r="AJ187" s="2" t="n"/>
      <c r="AK187" s="2" t="n"/>
      <c r="AL187" s="2" t="n"/>
      <c r="AM187" s="2" t="n"/>
      <c r="AN187" s="2" t="n"/>
      <c r="AO187" s="2" t="n"/>
      <c r="AP187" s="2" t="n"/>
      <c r="AQ187" s="2" t="n"/>
      <c r="AR187" s="2" t="n"/>
      <c r="AS187" s="2" t="n"/>
      <c r="AT187" s="2" t="n"/>
      <c r="AU187" s="2" t="n"/>
      <c r="AV187" s="2" t="n"/>
      <c r="AW187" s="2" t="n"/>
      <c r="AX187" s="2" t="n"/>
      <c r="AY187" s="2" t="n"/>
      <c r="AZ187" s="2" t="n"/>
      <c r="BA187" s="2" t="n"/>
      <c r="BB187" s="2" t="n"/>
      <c r="BC187" s="2" t="n"/>
      <c r="BD187" s="2" t="n"/>
      <c r="BE187" s="2" t="n"/>
      <c r="BF187" s="2" t="n"/>
      <c r="BG187" s="2" t="n"/>
      <c r="BH187" s="2" t="n"/>
      <c r="BI187" s="2" t="n"/>
      <c r="BJ187" s="2" t="n"/>
      <c r="BK187" s="2" t="n"/>
      <c r="BL187" s="2" t="n"/>
      <c r="BM187" s="2" t="n"/>
      <c r="BN187" s="2" t="n"/>
      <c r="BO187" s="2" t="n"/>
      <c r="BP187" s="2" t="n"/>
      <c r="BQ187" s="2" t="n"/>
      <c r="BR187" s="2" t="n"/>
      <c r="BS187" s="2" t="n"/>
      <c r="BT187" s="2" t="n"/>
      <c r="BU187" s="2" t="n"/>
      <c r="BV187" s="2" t="n"/>
      <c r="BW187" s="2" t="n"/>
    </row>
    <row r="188" ht="15.75" customFormat="1" customHeight="1" s="40">
      <c r="A188" s="54">
        <f>IF(F188&lt;&gt;"",1+MAX($A$2:A187),"")</f>
        <v/>
      </c>
      <c r="B188" s="381" t="n"/>
      <c r="C188" s="53" t="inlineStr">
        <is>
          <t>1x2 Wood Nailer</t>
        </is>
      </c>
      <c r="D188" s="370" t="n">
        <v>30.64</v>
      </c>
      <c r="E188" s="45" t="n">
        <v>0.05</v>
      </c>
      <c r="F188" s="370">
        <f>(1+E188)*D188</f>
        <v/>
      </c>
      <c r="G188" s="49" t="inlineStr">
        <is>
          <t>LF</t>
        </is>
      </c>
      <c r="H188" s="364" t="n">
        <v>2.25</v>
      </c>
      <c r="I188" s="365">
        <f>H188*F188</f>
        <v/>
      </c>
      <c r="J188" s="366" t="n">
        <v>3.95</v>
      </c>
      <c r="K188" s="367">
        <f>J188*F188</f>
        <v/>
      </c>
      <c r="L188" s="368">
        <f>K188+I188</f>
        <v/>
      </c>
      <c r="M188" s="369" t="n"/>
      <c r="N188" s="18" t="n"/>
      <c r="O188" s="2" t="n"/>
      <c r="P188" s="2" t="n"/>
      <c r="Q188" s="2" t="n"/>
      <c r="R188" s="2" t="n"/>
      <c r="S188" s="2" t="n"/>
      <c r="T188" s="2" t="n"/>
      <c r="U188" s="2" t="n"/>
      <c r="V188" s="2" t="n"/>
      <c r="W188" s="2" t="n"/>
      <c r="X188" s="2" t="n"/>
      <c r="Y188" s="2" t="n"/>
      <c r="Z188" s="2" t="n"/>
      <c r="AA188" s="2" t="n"/>
      <c r="AB188" s="2" t="n"/>
      <c r="AC188" s="2" t="n"/>
      <c r="AD188" s="2" t="n"/>
      <c r="AE188" s="2" t="n"/>
      <c r="AF188" s="2" t="n"/>
      <c r="AG188" s="2" t="n"/>
      <c r="AH188" s="2" t="n"/>
      <c r="AI188" s="2" t="n"/>
      <c r="AJ188" s="2" t="n"/>
      <c r="AK188" s="2" t="n"/>
      <c r="AL188" s="2" t="n"/>
      <c r="AM188" s="2" t="n"/>
      <c r="AN188" s="2" t="n"/>
      <c r="AO188" s="2" t="n"/>
      <c r="AP188" s="2" t="n"/>
      <c r="AQ188" s="2" t="n"/>
      <c r="AR188" s="2" t="n"/>
      <c r="AS188" s="2" t="n"/>
      <c r="AT188" s="2" t="n"/>
      <c r="AU188" s="2" t="n"/>
      <c r="AV188" s="2" t="n"/>
      <c r="AW188" s="2" t="n"/>
      <c r="AX188" s="2" t="n"/>
      <c r="AY188" s="2" t="n"/>
      <c r="AZ188" s="2" t="n"/>
      <c r="BA188" s="2" t="n"/>
      <c r="BB188" s="2" t="n"/>
      <c r="BC188" s="2" t="n"/>
      <c r="BD188" s="2" t="n"/>
      <c r="BE188" s="2" t="n"/>
      <c r="BF188" s="2" t="n"/>
      <c r="BG188" s="2" t="n"/>
      <c r="BH188" s="2" t="n"/>
      <c r="BI188" s="2" t="n"/>
      <c r="BJ188" s="2" t="n"/>
      <c r="BK188" s="2" t="n"/>
      <c r="BL188" s="2" t="n"/>
      <c r="BM188" s="2" t="n"/>
      <c r="BN188" s="2" t="n"/>
      <c r="BO188" s="2" t="n"/>
      <c r="BP188" s="2" t="n"/>
      <c r="BQ188" s="2" t="n"/>
      <c r="BR188" s="2" t="n"/>
      <c r="BS188" s="2" t="n"/>
      <c r="BT188" s="2" t="n"/>
      <c r="BU188" s="2" t="n"/>
      <c r="BV188" s="2" t="n"/>
      <c r="BW188" s="2" t="n"/>
    </row>
    <row r="189" ht="15.75" customFormat="1" customHeight="1" s="40">
      <c r="A189" s="54">
        <f>IF(F189&lt;&gt;"",1+MAX($A$2:A188),"")</f>
        <v/>
      </c>
      <c r="B189" s="381" t="n"/>
      <c r="C189" s="53" t="inlineStr">
        <is>
          <t>Pre-Finished Metal Coping</t>
        </is>
      </c>
      <c r="D189" s="370" t="n">
        <v>779.35</v>
      </c>
      <c r="E189" s="45" t="n">
        <v>0.05</v>
      </c>
      <c r="F189" s="370">
        <f>(1+E189)*D189</f>
        <v/>
      </c>
      <c r="G189" s="49" t="inlineStr">
        <is>
          <t>LF</t>
        </is>
      </c>
      <c r="H189" s="364" t="n">
        <v>4.2</v>
      </c>
      <c r="I189" s="365">
        <f>H189*F189</f>
        <v/>
      </c>
      <c r="J189" s="366" t="n">
        <v>9.949999999999999</v>
      </c>
      <c r="K189" s="367">
        <f>J189*F189</f>
        <v/>
      </c>
      <c r="L189" s="368">
        <f>K189+I189</f>
        <v/>
      </c>
      <c r="M189" s="369" t="n"/>
      <c r="N189" s="18" t="n"/>
      <c r="O189" s="2" t="n"/>
      <c r="P189" s="2" t="n"/>
      <c r="Q189" s="2" t="n"/>
      <c r="R189" s="2" t="n"/>
      <c r="S189" s="2" t="n"/>
      <c r="T189" s="2" t="n"/>
      <c r="U189" s="2" t="n"/>
      <c r="V189" s="2" t="n"/>
      <c r="W189" s="2" t="n"/>
      <c r="X189" s="2" t="n"/>
      <c r="Y189" s="2" t="n"/>
      <c r="Z189" s="2" t="n"/>
      <c r="AA189" s="2" t="n"/>
      <c r="AB189" s="2" t="n"/>
      <c r="AC189" s="2" t="n"/>
      <c r="AD189" s="2" t="n"/>
      <c r="AE189" s="2" t="n"/>
      <c r="AF189" s="2" t="n"/>
      <c r="AG189" s="2" t="n"/>
      <c r="AH189" s="2" t="n"/>
      <c r="AI189" s="2" t="n"/>
      <c r="AJ189" s="2" t="n"/>
      <c r="AK189" s="2" t="n"/>
      <c r="AL189" s="2" t="n"/>
      <c r="AM189" s="2" t="n"/>
      <c r="AN189" s="2" t="n"/>
      <c r="AO189" s="2" t="n"/>
      <c r="AP189" s="2" t="n"/>
      <c r="AQ189" s="2" t="n"/>
      <c r="AR189" s="2" t="n"/>
      <c r="AS189" s="2" t="n"/>
      <c r="AT189" s="2" t="n"/>
      <c r="AU189" s="2" t="n"/>
      <c r="AV189" s="2" t="n"/>
      <c r="AW189" s="2" t="n"/>
      <c r="AX189" s="2" t="n"/>
      <c r="AY189" s="2" t="n"/>
      <c r="AZ189" s="2" t="n"/>
      <c r="BA189" s="2" t="n"/>
      <c r="BB189" s="2" t="n"/>
      <c r="BC189" s="2" t="n"/>
      <c r="BD189" s="2" t="n"/>
      <c r="BE189" s="2" t="n"/>
      <c r="BF189" s="2" t="n"/>
      <c r="BG189" s="2" t="n"/>
      <c r="BH189" s="2" t="n"/>
      <c r="BI189" s="2" t="n"/>
      <c r="BJ189" s="2" t="n"/>
      <c r="BK189" s="2" t="n"/>
      <c r="BL189" s="2" t="n"/>
      <c r="BM189" s="2" t="n"/>
      <c r="BN189" s="2" t="n"/>
      <c r="BO189" s="2" t="n"/>
      <c r="BP189" s="2" t="n"/>
      <c r="BQ189" s="2" t="n"/>
      <c r="BR189" s="2" t="n"/>
      <c r="BS189" s="2" t="n"/>
      <c r="BT189" s="2" t="n"/>
      <c r="BU189" s="2" t="n"/>
      <c r="BV189" s="2" t="n"/>
      <c r="BW189" s="2" t="n"/>
    </row>
    <row r="190" ht="15.75" customFormat="1" customHeight="1" s="40">
      <c r="A190" s="54">
        <f>IF(F190&lt;&gt;"",1+MAX($A$2:A189),"")</f>
        <v/>
      </c>
      <c r="B190" s="381" t="n"/>
      <c r="C190" s="53" t="inlineStr">
        <is>
          <t>2x_ Wood Nailer</t>
        </is>
      </c>
      <c r="D190" s="370" t="n">
        <v>779.35</v>
      </c>
      <c r="E190" s="45" t="n">
        <v>0.05</v>
      </c>
      <c r="F190" s="370">
        <f>(1+E190)*D190</f>
        <v/>
      </c>
      <c r="G190" s="49" t="inlineStr">
        <is>
          <t>LF</t>
        </is>
      </c>
      <c r="H190" s="364" t="n">
        <v>2.25</v>
      </c>
      <c r="I190" s="365">
        <f>H190*F190</f>
        <v/>
      </c>
      <c r="J190" s="366" t="n">
        <v>3.95</v>
      </c>
      <c r="K190" s="367">
        <f>J190*F190</f>
        <v/>
      </c>
      <c r="L190" s="368">
        <f>K190+I190</f>
        <v/>
      </c>
      <c r="M190" s="369" t="n"/>
      <c r="N190" s="18" t="n"/>
      <c r="O190" s="2" t="n"/>
      <c r="P190" s="2" t="n"/>
      <c r="Q190" s="2" t="n"/>
      <c r="R190" s="2" t="n"/>
      <c r="S190" s="2" t="n"/>
      <c r="T190" s="2" t="n"/>
      <c r="U190" s="2" t="n"/>
      <c r="V190" s="2" t="n"/>
      <c r="W190" s="2" t="n"/>
      <c r="X190" s="2" t="n"/>
      <c r="Y190" s="2" t="n"/>
      <c r="Z190" s="2" t="n"/>
      <c r="AA190" s="2" t="n"/>
      <c r="AB190" s="2" t="n"/>
      <c r="AC190" s="2" t="n"/>
      <c r="AD190" s="2" t="n"/>
      <c r="AE190" s="2" t="n"/>
      <c r="AF190" s="2" t="n"/>
      <c r="AG190" s="2" t="n"/>
      <c r="AH190" s="2" t="n"/>
      <c r="AI190" s="2" t="n"/>
      <c r="AJ190" s="2" t="n"/>
      <c r="AK190" s="2" t="n"/>
      <c r="AL190" s="2" t="n"/>
      <c r="AM190" s="2" t="n"/>
      <c r="AN190" s="2" t="n"/>
      <c r="AO190" s="2" t="n"/>
      <c r="AP190" s="2" t="n"/>
      <c r="AQ190" s="2" t="n"/>
      <c r="AR190" s="2" t="n"/>
      <c r="AS190" s="2" t="n"/>
      <c r="AT190" s="2" t="n"/>
      <c r="AU190" s="2" t="n"/>
      <c r="AV190" s="2" t="n"/>
      <c r="AW190" s="2" t="n"/>
      <c r="AX190" s="2" t="n"/>
      <c r="AY190" s="2" t="n"/>
      <c r="AZ190" s="2" t="n"/>
      <c r="BA190" s="2" t="n"/>
      <c r="BB190" s="2" t="n"/>
      <c r="BC190" s="2" t="n"/>
      <c r="BD190" s="2" t="n"/>
      <c r="BE190" s="2" t="n"/>
      <c r="BF190" s="2" t="n"/>
      <c r="BG190" s="2" t="n"/>
      <c r="BH190" s="2" t="n"/>
      <c r="BI190" s="2" t="n"/>
      <c r="BJ190" s="2" t="n"/>
      <c r="BK190" s="2" t="n"/>
      <c r="BL190" s="2" t="n"/>
      <c r="BM190" s="2" t="n"/>
      <c r="BN190" s="2" t="n"/>
      <c r="BO190" s="2" t="n"/>
      <c r="BP190" s="2" t="n"/>
      <c r="BQ190" s="2" t="n"/>
      <c r="BR190" s="2" t="n"/>
      <c r="BS190" s="2" t="n"/>
      <c r="BT190" s="2" t="n"/>
      <c r="BU190" s="2" t="n"/>
      <c r="BV190" s="2" t="n"/>
      <c r="BW190" s="2" t="n"/>
    </row>
    <row r="191" ht="15.75" customFormat="1" customHeight="1" s="40">
      <c r="A191" s="54">
        <f>IF(F191&lt;&gt;"",1+MAX($A$2:A190),"")</f>
        <v/>
      </c>
      <c r="B191" s="381" t="n"/>
      <c r="C191" s="53" t="inlineStr">
        <is>
          <t>Continuous Cleat</t>
        </is>
      </c>
      <c r="D191" s="370" t="n">
        <v>779.35</v>
      </c>
      <c r="E191" s="45" t="n">
        <v>0.05</v>
      </c>
      <c r="F191" s="370">
        <f>(1+E191)*D191</f>
        <v/>
      </c>
      <c r="G191" s="49" t="inlineStr">
        <is>
          <t>LF</t>
        </is>
      </c>
      <c r="H191" s="364" t="n">
        <v>2.12</v>
      </c>
      <c r="I191" s="365">
        <f>H191*F191</f>
        <v/>
      </c>
      <c r="J191" s="366" t="n">
        <v>3.85</v>
      </c>
      <c r="K191" s="367">
        <f>J191*F191</f>
        <v/>
      </c>
      <c r="L191" s="368">
        <f>K191+I191</f>
        <v/>
      </c>
      <c r="M191" s="369" t="n"/>
      <c r="N191" s="18" t="n"/>
      <c r="O191" s="2" t="n"/>
      <c r="P191" s="2" t="n"/>
      <c r="Q191" s="2" t="n"/>
      <c r="R191" s="2" t="n"/>
      <c r="S191" s="2" t="n"/>
      <c r="T191" s="2" t="n"/>
      <c r="U191" s="2" t="n"/>
      <c r="V191" s="2" t="n"/>
      <c r="W191" s="2" t="n"/>
      <c r="X191" s="2" t="n"/>
      <c r="Y191" s="2" t="n"/>
      <c r="Z191" s="2" t="n"/>
      <c r="AA191" s="2" t="n"/>
      <c r="AB191" s="2" t="n"/>
      <c r="AC191" s="2" t="n"/>
      <c r="AD191" s="2" t="n"/>
      <c r="AE191" s="2" t="n"/>
      <c r="AF191" s="2" t="n"/>
      <c r="AG191" s="2" t="n"/>
      <c r="AH191" s="2" t="n"/>
      <c r="AI191" s="2" t="n"/>
      <c r="AJ191" s="2" t="n"/>
      <c r="AK191" s="2" t="n"/>
      <c r="AL191" s="2" t="n"/>
      <c r="AM191" s="2" t="n"/>
      <c r="AN191" s="2" t="n"/>
      <c r="AO191" s="2" t="n"/>
      <c r="AP191" s="2" t="n"/>
      <c r="AQ191" s="2" t="n"/>
      <c r="AR191" s="2" t="n"/>
      <c r="AS191" s="2" t="n"/>
      <c r="AT191" s="2" t="n"/>
      <c r="AU191" s="2" t="n"/>
      <c r="AV191" s="2" t="n"/>
      <c r="AW191" s="2" t="n"/>
      <c r="AX191" s="2" t="n"/>
      <c r="AY191" s="2" t="n"/>
      <c r="AZ191" s="2" t="n"/>
      <c r="BA191" s="2" t="n"/>
      <c r="BB191" s="2" t="n"/>
      <c r="BC191" s="2" t="n"/>
      <c r="BD191" s="2" t="n"/>
      <c r="BE191" s="2" t="n"/>
      <c r="BF191" s="2" t="n"/>
      <c r="BG191" s="2" t="n"/>
      <c r="BH191" s="2" t="n"/>
      <c r="BI191" s="2" t="n"/>
      <c r="BJ191" s="2" t="n"/>
      <c r="BK191" s="2" t="n"/>
      <c r="BL191" s="2" t="n"/>
      <c r="BM191" s="2" t="n"/>
      <c r="BN191" s="2" t="n"/>
      <c r="BO191" s="2" t="n"/>
      <c r="BP191" s="2" t="n"/>
      <c r="BQ191" s="2" t="n"/>
      <c r="BR191" s="2" t="n"/>
      <c r="BS191" s="2" t="n"/>
      <c r="BT191" s="2" t="n"/>
      <c r="BU191" s="2" t="n"/>
      <c r="BV191" s="2" t="n"/>
      <c r="BW191" s="2" t="n"/>
    </row>
    <row r="192" ht="15.75" customFormat="1" customHeight="1" s="40">
      <c r="A192" s="54">
        <f>IF(F192&lt;&gt;"",1+MAX($A$2:A191),"")</f>
        <v/>
      </c>
      <c r="B192" s="381" t="n"/>
      <c r="C192" s="53" t="inlineStr">
        <is>
          <t>Cant Strip</t>
        </is>
      </c>
      <c r="D192" s="370" t="n">
        <v>779.35</v>
      </c>
      <c r="E192" s="45" t="n">
        <v>0.05</v>
      </c>
      <c r="F192" s="370">
        <f>(1+E192)*D192</f>
        <v/>
      </c>
      <c r="G192" s="49" t="inlineStr">
        <is>
          <t>LF</t>
        </is>
      </c>
      <c r="H192" s="364" t="n">
        <v>2.8</v>
      </c>
      <c r="I192" s="365">
        <f>H192*F192</f>
        <v/>
      </c>
      <c r="J192" s="366" t="n">
        <v>5.1</v>
      </c>
      <c r="K192" s="367">
        <f>J192*F192</f>
        <v/>
      </c>
      <c r="L192" s="368">
        <f>K192+I192</f>
        <v/>
      </c>
      <c r="M192" s="369" t="n"/>
      <c r="N192" s="18" t="n"/>
      <c r="O192" s="2" t="n"/>
      <c r="P192" s="2" t="n"/>
      <c r="Q192" s="2" t="n"/>
      <c r="R192" s="2" t="n"/>
      <c r="S192" s="2" t="n"/>
      <c r="T192" s="2" t="n"/>
      <c r="U192" s="2" t="n"/>
      <c r="V192" s="2" t="n"/>
      <c r="W192" s="2" t="n"/>
      <c r="X192" s="2" t="n"/>
      <c r="Y192" s="2" t="n"/>
      <c r="Z192" s="2" t="n"/>
      <c r="AA192" s="2" t="n"/>
      <c r="AB192" s="2" t="n"/>
      <c r="AC192" s="2" t="n"/>
      <c r="AD192" s="2" t="n"/>
      <c r="AE192" s="2" t="n"/>
      <c r="AF192" s="2" t="n"/>
      <c r="AG192" s="2" t="n"/>
      <c r="AH192" s="2" t="n"/>
      <c r="AI192" s="2" t="n"/>
      <c r="AJ192" s="2" t="n"/>
      <c r="AK192" s="2" t="n"/>
      <c r="AL192" s="2" t="n"/>
      <c r="AM192" s="2" t="n"/>
      <c r="AN192" s="2" t="n"/>
      <c r="AO192" s="2" t="n"/>
      <c r="AP192" s="2" t="n"/>
      <c r="AQ192" s="2" t="n"/>
      <c r="AR192" s="2" t="n"/>
      <c r="AS192" s="2" t="n"/>
      <c r="AT192" s="2" t="n"/>
      <c r="AU192" s="2" t="n"/>
      <c r="AV192" s="2" t="n"/>
      <c r="AW192" s="2" t="n"/>
      <c r="AX192" s="2" t="n"/>
      <c r="AY192" s="2" t="n"/>
      <c r="AZ192" s="2" t="n"/>
      <c r="BA192" s="2" t="n"/>
      <c r="BB192" s="2" t="n"/>
      <c r="BC192" s="2" t="n"/>
      <c r="BD192" s="2" t="n"/>
      <c r="BE192" s="2" t="n"/>
      <c r="BF192" s="2" t="n"/>
      <c r="BG192" s="2" t="n"/>
      <c r="BH192" s="2" t="n"/>
      <c r="BI192" s="2" t="n"/>
      <c r="BJ192" s="2" t="n"/>
      <c r="BK192" s="2" t="n"/>
      <c r="BL192" s="2" t="n"/>
      <c r="BM192" s="2" t="n"/>
      <c r="BN192" s="2" t="n"/>
      <c r="BO192" s="2" t="n"/>
      <c r="BP192" s="2" t="n"/>
      <c r="BQ192" s="2" t="n"/>
      <c r="BR192" s="2" t="n"/>
      <c r="BS192" s="2" t="n"/>
      <c r="BT192" s="2" t="n"/>
      <c r="BU192" s="2" t="n"/>
      <c r="BV192" s="2" t="n"/>
      <c r="BW192" s="2" t="n"/>
    </row>
    <row r="193" ht="15.75" customFormat="1" customHeight="1" s="40">
      <c r="A193" s="54">
        <f>IF(F193&lt;&gt;"",1+MAX($A$2:A192),"")</f>
        <v/>
      </c>
      <c r="B193" s="381" t="n"/>
      <c r="C193" s="53" t="inlineStr">
        <is>
          <t>Base Flashing</t>
        </is>
      </c>
      <c r="D193" s="370" t="n">
        <v>779.35</v>
      </c>
      <c r="E193" s="45" t="n">
        <v>0.05</v>
      </c>
      <c r="F193" s="370">
        <f>(1+E193)*D193</f>
        <v/>
      </c>
      <c r="G193" s="49" t="inlineStr">
        <is>
          <t>LF</t>
        </is>
      </c>
      <c r="H193" s="364" t="n">
        <v>2.12</v>
      </c>
      <c r="I193" s="365">
        <f>H193*F193</f>
        <v/>
      </c>
      <c r="J193" s="366" t="n">
        <v>3.58</v>
      </c>
      <c r="K193" s="367">
        <f>J193*F193</f>
        <v/>
      </c>
      <c r="L193" s="368">
        <f>K193+I193</f>
        <v/>
      </c>
      <c r="M193" s="369" t="n"/>
      <c r="N193" s="18" t="n"/>
      <c r="O193" s="2" t="n"/>
      <c r="P193" s="2" t="n"/>
      <c r="Q193" s="2" t="n"/>
      <c r="R193" s="2" t="n"/>
      <c r="S193" s="2" t="n"/>
      <c r="T193" s="2" t="n"/>
      <c r="U193" s="2" t="n"/>
      <c r="V193" s="2" t="n"/>
      <c r="W193" s="2" t="n"/>
      <c r="X193" s="2" t="n"/>
      <c r="Y193" s="2" t="n"/>
      <c r="Z193" s="2" t="n"/>
      <c r="AA193" s="2" t="n"/>
      <c r="AB193" s="2" t="n"/>
      <c r="AC193" s="2" t="n"/>
      <c r="AD193" s="2" t="n"/>
      <c r="AE193" s="2" t="n"/>
      <c r="AF193" s="2" t="n"/>
      <c r="AG193" s="2" t="n"/>
      <c r="AH193" s="2" t="n"/>
      <c r="AI193" s="2" t="n"/>
      <c r="AJ193" s="2" t="n"/>
      <c r="AK193" s="2" t="n"/>
      <c r="AL193" s="2" t="n"/>
      <c r="AM193" s="2" t="n"/>
      <c r="AN193" s="2" t="n"/>
      <c r="AO193" s="2" t="n"/>
      <c r="AP193" s="2" t="n"/>
      <c r="AQ193" s="2" t="n"/>
      <c r="AR193" s="2" t="n"/>
      <c r="AS193" s="2" t="n"/>
      <c r="AT193" s="2" t="n"/>
      <c r="AU193" s="2" t="n"/>
      <c r="AV193" s="2" t="n"/>
      <c r="AW193" s="2" t="n"/>
      <c r="AX193" s="2" t="n"/>
      <c r="AY193" s="2" t="n"/>
      <c r="AZ193" s="2" t="n"/>
      <c r="BA193" s="2" t="n"/>
      <c r="BB193" s="2" t="n"/>
      <c r="BC193" s="2" t="n"/>
      <c r="BD193" s="2" t="n"/>
      <c r="BE193" s="2" t="n"/>
      <c r="BF193" s="2" t="n"/>
      <c r="BG193" s="2" t="n"/>
      <c r="BH193" s="2" t="n"/>
      <c r="BI193" s="2" t="n"/>
      <c r="BJ193" s="2" t="n"/>
      <c r="BK193" s="2" t="n"/>
      <c r="BL193" s="2" t="n"/>
      <c r="BM193" s="2" t="n"/>
      <c r="BN193" s="2" t="n"/>
      <c r="BO193" s="2" t="n"/>
      <c r="BP193" s="2" t="n"/>
      <c r="BQ193" s="2" t="n"/>
      <c r="BR193" s="2" t="n"/>
      <c r="BS193" s="2" t="n"/>
      <c r="BT193" s="2" t="n"/>
      <c r="BU193" s="2" t="n"/>
      <c r="BV193" s="2" t="n"/>
      <c r="BW193" s="2" t="n"/>
    </row>
    <row r="194" ht="15.75" customFormat="1" customHeight="1" s="40">
      <c r="A194" s="54">
        <f>IF(F194&lt;&gt;"",1+MAX($A$2:A193),"")</f>
        <v/>
      </c>
      <c r="B194" s="381" t="n"/>
      <c r="C194" s="53" t="inlineStr">
        <is>
          <t>Drip Edge Metal Flashing</t>
        </is>
      </c>
      <c r="D194" s="370">
        <f>950</f>
        <v/>
      </c>
      <c r="E194" s="45" t="n">
        <v>0.05</v>
      </c>
      <c r="F194" s="370">
        <f>(1+E194)*D194</f>
        <v/>
      </c>
      <c r="G194" s="49" t="inlineStr">
        <is>
          <t>LF</t>
        </is>
      </c>
      <c r="H194" s="364" t="n">
        <v>2.12</v>
      </c>
      <c r="I194" s="365">
        <f>H194*F194</f>
        <v/>
      </c>
      <c r="J194" s="366" t="n">
        <v>3.58</v>
      </c>
      <c r="K194" s="367">
        <f>J194*F194</f>
        <v/>
      </c>
      <c r="L194" s="368">
        <f>K194+I194</f>
        <v/>
      </c>
      <c r="M194" s="369" t="n"/>
      <c r="N194" s="18" t="n"/>
      <c r="O194" s="2" t="n"/>
      <c r="P194" s="2" t="n"/>
      <c r="Q194" s="2" t="n"/>
      <c r="R194" s="2" t="n"/>
      <c r="S194" s="2" t="n"/>
      <c r="T194" s="2" t="n"/>
      <c r="U194" s="2" t="n"/>
      <c r="V194" s="2" t="n"/>
      <c r="W194" s="2" t="n"/>
      <c r="X194" s="2" t="n"/>
      <c r="Y194" s="2" t="n"/>
      <c r="Z194" s="2" t="n"/>
      <c r="AA194" s="2" t="n"/>
      <c r="AB194" s="2" t="n"/>
      <c r="AC194" s="2" t="n"/>
      <c r="AD194" s="2" t="n"/>
      <c r="AE194" s="2" t="n"/>
      <c r="AF194" s="2" t="n"/>
      <c r="AG194" s="2" t="n"/>
      <c r="AH194" s="2" t="n"/>
      <c r="AI194" s="2" t="n"/>
      <c r="AJ194" s="2" t="n"/>
      <c r="AK194" s="2" t="n"/>
      <c r="AL194" s="2" t="n"/>
      <c r="AM194" s="2" t="n"/>
      <c r="AN194" s="2" t="n"/>
      <c r="AO194" s="2" t="n"/>
      <c r="AP194" s="2" t="n"/>
      <c r="AQ194" s="2" t="n"/>
      <c r="AR194" s="2" t="n"/>
      <c r="AS194" s="2" t="n"/>
      <c r="AT194" s="2" t="n"/>
      <c r="AU194" s="2" t="n"/>
      <c r="AV194" s="2" t="n"/>
      <c r="AW194" s="2" t="n"/>
      <c r="AX194" s="2" t="n"/>
      <c r="AY194" s="2" t="n"/>
      <c r="AZ194" s="2" t="n"/>
      <c r="BA194" s="2" t="n"/>
      <c r="BB194" s="2" t="n"/>
      <c r="BC194" s="2" t="n"/>
      <c r="BD194" s="2" t="n"/>
      <c r="BE194" s="2" t="n"/>
      <c r="BF194" s="2" t="n"/>
      <c r="BG194" s="2" t="n"/>
      <c r="BH194" s="2" t="n"/>
      <c r="BI194" s="2" t="n"/>
      <c r="BJ194" s="2" t="n"/>
      <c r="BK194" s="2" t="n"/>
      <c r="BL194" s="2" t="n"/>
      <c r="BM194" s="2" t="n"/>
      <c r="BN194" s="2" t="n"/>
      <c r="BO194" s="2" t="n"/>
      <c r="BP194" s="2" t="n"/>
      <c r="BQ194" s="2" t="n"/>
      <c r="BR194" s="2" t="n"/>
      <c r="BS194" s="2" t="n"/>
      <c r="BT194" s="2" t="n"/>
      <c r="BU194" s="2" t="n"/>
      <c r="BV194" s="2" t="n"/>
      <c r="BW194" s="2" t="n"/>
    </row>
    <row r="195" ht="15.75" customFormat="1" customHeight="1" s="40">
      <c r="A195" s="54">
        <f>IF(F195&lt;&gt;"",1+MAX($A$2:A194),"")</f>
        <v/>
      </c>
      <c r="B195" s="381" t="n"/>
      <c r="C195" s="53" t="inlineStr">
        <is>
          <t>Continuous Sealant And Backer Rod</t>
        </is>
      </c>
      <c r="D195" s="370" t="n">
        <v>1559</v>
      </c>
      <c r="E195" s="45" t="n">
        <v>0.05</v>
      </c>
      <c r="F195" s="370">
        <f>(1+E195)*D195</f>
        <v/>
      </c>
      <c r="G195" s="49" t="inlineStr">
        <is>
          <t>LF</t>
        </is>
      </c>
      <c r="H195" s="364" t="n">
        <v>1.12</v>
      </c>
      <c r="I195" s="365">
        <f>H195*F195</f>
        <v/>
      </c>
      <c r="J195" s="366" t="n">
        <v>1.65</v>
      </c>
      <c r="K195" s="367">
        <f>J195*F195</f>
        <v/>
      </c>
      <c r="L195" s="368">
        <f>K195+I195</f>
        <v/>
      </c>
      <c r="M195" s="369" t="n"/>
      <c r="N195" s="18" t="n"/>
      <c r="O195" s="2" t="n"/>
      <c r="P195" s="2" t="n"/>
      <c r="Q195" s="2" t="n"/>
      <c r="R195" s="2" t="n"/>
      <c r="S195" s="2" t="n"/>
      <c r="T195" s="2" t="n"/>
      <c r="U195" s="2" t="n"/>
      <c r="V195" s="2" t="n"/>
      <c r="W195" s="2" t="n"/>
      <c r="X195" s="2" t="n"/>
      <c r="Y195" s="2" t="n"/>
      <c r="Z195" s="2" t="n"/>
      <c r="AA195" s="2" t="n"/>
      <c r="AB195" s="2" t="n"/>
      <c r="AC195" s="2" t="n"/>
      <c r="AD195" s="2" t="n"/>
      <c r="AE195" s="2" t="n"/>
      <c r="AF195" s="2" t="n"/>
      <c r="AG195" s="2" t="n"/>
      <c r="AH195" s="2" t="n"/>
      <c r="AI195" s="2" t="n"/>
      <c r="AJ195" s="2" t="n"/>
      <c r="AK195" s="2" t="n"/>
      <c r="AL195" s="2" t="n"/>
      <c r="AM195" s="2" t="n"/>
      <c r="AN195" s="2" t="n"/>
      <c r="AO195" s="2" t="n"/>
      <c r="AP195" s="2" t="n"/>
      <c r="AQ195" s="2" t="n"/>
      <c r="AR195" s="2" t="n"/>
      <c r="AS195" s="2" t="n"/>
      <c r="AT195" s="2" t="n"/>
      <c r="AU195" s="2" t="n"/>
      <c r="AV195" s="2" t="n"/>
      <c r="AW195" s="2" t="n"/>
      <c r="AX195" s="2" t="n"/>
      <c r="AY195" s="2" t="n"/>
      <c r="AZ195" s="2" t="n"/>
      <c r="BA195" s="2" t="n"/>
      <c r="BB195" s="2" t="n"/>
      <c r="BC195" s="2" t="n"/>
      <c r="BD195" s="2" t="n"/>
      <c r="BE195" s="2" t="n"/>
      <c r="BF195" s="2" t="n"/>
      <c r="BG195" s="2" t="n"/>
      <c r="BH195" s="2" t="n"/>
      <c r="BI195" s="2" t="n"/>
      <c r="BJ195" s="2" t="n"/>
      <c r="BK195" s="2" t="n"/>
      <c r="BL195" s="2" t="n"/>
      <c r="BM195" s="2" t="n"/>
      <c r="BN195" s="2" t="n"/>
      <c r="BO195" s="2" t="n"/>
      <c r="BP195" s="2" t="n"/>
      <c r="BQ195" s="2" t="n"/>
      <c r="BR195" s="2" t="n"/>
      <c r="BS195" s="2" t="n"/>
      <c r="BT195" s="2" t="n"/>
      <c r="BU195" s="2" t="n"/>
      <c r="BV195" s="2" t="n"/>
      <c r="BW195" s="2" t="n"/>
    </row>
    <row r="196" ht="15.75" customFormat="1" customHeight="1" s="40">
      <c r="A196" s="54">
        <f>IF(F196&lt;&gt;"",1+MAX($A$2:A195),"")</f>
        <v/>
      </c>
      <c r="B196" s="381" t="n"/>
      <c r="C196" s="300" t="inlineStr">
        <is>
          <t>ROOF DRAINAGE</t>
        </is>
      </c>
      <c r="D196" s="370" t="n"/>
      <c r="E196" s="45" t="n"/>
      <c r="F196" s="370" t="n"/>
      <c r="G196" s="49" t="n"/>
      <c r="H196" s="364" t="n"/>
      <c r="I196" s="365" t="n"/>
      <c r="J196" s="366" t="n"/>
      <c r="K196" s="367" t="n"/>
      <c r="L196" s="368" t="n"/>
      <c r="M196" s="369" t="n"/>
      <c r="N196" s="18" t="n"/>
      <c r="O196" s="2" t="n"/>
      <c r="P196" s="2" t="n"/>
      <c r="Q196" s="2" t="n"/>
      <c r="R196" s="2" t="n"/>
      <c r="S196" s="2" t="n"/>
      <c r="T196" s="2" t="n"/>
      <c r="U196" s="2" t="n"/>
      <c r="V196" s="2" t="n"/>
      <c r="W196" s="2" t="n"/>
      <c r="X196" s="2" t="n"/>
      <c r="Y196" s="2" t="n"/>
      <c r="Z196" s="2" t="n"/>
      <c r="AA196" s="2" t="n"/>
      <c r="AB196" s="2" t="n"/>
      <c r="AC196" s="2" t="n"/>
      <c r="AD196" s="2" t="n"/>
      <c r="AE196" s="2" t="n"/>
      <c r="AF196" s="2" t="n"/>
      <c r="AG196" s="2" t="n"/>
      <c r="AH196" s="2" t="n"/>
      <c r="AI196" s="2" t="n"/>
      <c r="AJ196" s="2" t="n"/>
      <c r="AK196" s="2" t="n"/>
      <c r="AL196" s="2" t="n"/>
      <c r="AM196" s="2" t="n"/>
      <c r="AN196" s="2" t="n"/>
      <c r="AO196" s="2" t="n"/>
      <c r="AP196" s="2" t="n"/>
      <c r="AQ196" s="2" t="n"/>
      <c r="AR196" s="2" t="n"/>
      <c r="AS196" s="2" t="n"/>
      <c r="AT196" s="2" t="n"/>
      <c r="AU196" s="2" t="n"/>
      <c r="AV196" s="2" t="n"/>
      <c r="AW196" s="2" t="n"/>
      <c r="AX196" s="2" t="n"/>
      <c r="AY196" s="2" t="n"/>
      <c r="AZ196" s="2" t="n"/>
      <c r="BA196" s="2" t="n"/>
      <c r="BB196" s="2" t="n"/>
      <c r="BC196" s="2" t="n"/>
      <c r="BD196" s="2" t="n"/>
      <c r="BE196" s="2" t="n"/>
      <c r="BF196" s="2" t="n"/>
      <c r="BG196" s="2" t="n"/>
      <c r="BH196" s="2" t="n"/>
      <c r="BI196" s="2" t="n"/>
      <c r="BJ196" s="2" t="n"/>
      <c r="BK196" s="2" t="n"/>
      <c r="BL196" s="2" t="n"/>
      <c r="BM196" s="2" t="n"/>
      <c r="BN196" s="2" t="n"/>
      <c r="BO196" s="2" t="n"/>
      <c r="BP196" s="2" t="n"/>
      <c r="BQ196" s="2" t="n"/>
      <c r="BR196" s="2" t="n"/>
      <c r="BS196" s="2" t="n"/>
      <c r="BT196" s="2" t="n"/>
      <c r="BU196" s="2" t="n"/>
      <c r="BV196" s="2" t="n"/>
      <c r="BW196" s="2" t="n"/>
    </row>
    <row r="197" ht="15.75" customFormat="1" customHeight="1" s="40">
      <c r="A197" s="54">
        <f>IF(F197&lt;&gt;"",1+MAX($A$2:A196),"")</f>
        <v/>
      </c>
      <c r="B197" s="381" t="n"/>
      <c r="C197" s="53" t="inlineStr">
        <is>
          <t>3'-0'' Dia Roof Vent</t>
        </is>
      </c>
      <c r="D197" s="370" t="n">
        <v>1</v>
      </c>
      <c r="E197" s="45" t="n">
        <v>0</v>
      </c>
      <c r="F197" s="370">
        <f>(1+E197)*D197</f>
        <v/>
      </c>
      <c r="G197" s="49" t="inlineStr">
        <is>
          <t>EA</t>
        </is>
      </c>
      <c r="H197" s="364" t="n">
        <v>142</v>
      </c>
      <c r="I197" s="365">
        <f>H197*F197</f>
        <v/>
      </c>
      <c r="J197" s="366" t="n">
        <v>52</v>
      </c>
      <c r="K197" s="367">
        <f>J197*F197</f>
        <v/>
      </c>
      <c r="L197" s="368">
        <f>K197+I197</f>
        <v/>
      </c>
      <c r="M197" s="369" t="n"/>
      <c r="N197" s="18" t="n"/>
      <c r="O197" s="2" t="n"/>
      <c r="P197" s="2" t="n"/>
      <c r="Q197" s="2" t="n"/>
      <c r="R197" s="2" t="n"/>
      <c r="S197" s="2" t="n"/>
      <c r="T197" s="2" t="n"/>
      <c r="U197" s="2" t="n"/>
      <c r="V197" s="2" t="n"/>
      <c r="W197" s="2" t="n"/>
      <c r="X197" s="2" t="n"/>
      <c r="Y197" s="2" t="n"/>
      <c r="Z197" s="2" t="n"/>
      <c r="AA197" s="2" t="n"/>
      <c r="AB197" s="2" t="n"/>
      <c r="AC197" s="2" t="n"/>
      <c r="AD197" s="2" t="n"/>
      <c r="AE197" s="2" t="n"/>
      <c r="AF197" s="2" t="n"/>
      <c r="AG197" s="2" t="n"/>
      <c r="AH197" s="2" t="n"/>
      <c r="AI197" s="2" t="n"/>
      <c r="AJ197" s="2" t="n"/>
      <c r="AK197" s="2" t="n"/>
      <c r="AL197" s="2" t="n"/>
      <c r="AM197" s="2" t="n"/>
      <c r="AN197" s="2" t="n"/>
      <c r="AO197" s="2" t="n"/>
      <c r="AP197" s="2" t="n"/>
      <c r="AQ197" s="2" t="n"/>
      <c r="AR197" s="2" t="n"/>
      <c r="AS197" s="2" t="n"/>
      <c r="AT197" s="2" t="n"/>
      <c r="AU197" s="2" t="n"/>
      <c r="AV197" s="2" t="n"/>
      <c r="AW197" s="2" t="n"/>
      <c r="AX197" s="2" t="n"/>
      <c r="AY197" s="2" t="n"/>
      <c r="AZ197" s="2" t="n"/>
      <c r="BA197" s="2" t="n"/>
      <c r="BB197" s="2" t="n"/>
      <c r="BC197" s="2" t="n"/>
      <c r="BD197" s="2" t="n"/>
      <c r="BE197" s="2" t="n"/>
      <c r="BF197" s="2" t="n"/>
      <c r="BG197" s="2" t="n"/>
      <c r="BH197" s="2" t="n"/>
      <c r="BI197" s="2" t="n"/>
      <c r="BJ197" s="2" t="n"/>
      <c r="BK197" s="2" t="n"/>
      <c r="BL197" s="2" t="n"/>
      <c r="BM197" s="2" t="n"/>
      <c r="BN197" s="2" t="n"/>
      <c r="BO197" s="2" t="n"/>
      <c r="BP197" s="2" t="n"/>
      <c r="BQ197" s="2" t="n"/>
      <c r="BR197" s="2" t="n"/>
      <c r="BS197" s="2" t="n"/>
      <c r="BT197" s="2" t="n"/>
      <c r="BU197" s="2" t="n"/>
      <c r="BV197" s="2" t="n"/>
      <c r="BW197" s="2" t="n"/>
    </row>
    <row r="198" ht="15.75" customFormat="1" customHeight="1" s="40">
      <c r="A198" s="54">
        <f>IF(F198&lt;&gt;"",1+MAX($A$2:A197),"")</f>
        <v/>
      </c>
      <c r="B198" s="381" t="n"/>
      <c r="C198" s="53" t="inlineStr">
        <is>
          <t>Roof Gutter</t>
        </is>
      </c>
      <c r="D198" s="370" t="n">
        <v>29.3</v>
      </c>
      <c r="E198" s="45" t="n">
        <v>0.05</v>
      </c>
      <c r="F198" s="370">
        <f>(1+E198)*D198</f>
        <v/>
      </c>
      <c r="G198" s="49" t="inlineStr">
        <is>
          <t>LF</t>
        </is>
      </c>
      <c r="H198" s="364" t="n">
        <v>2.12</v>
      </c>
      <c r="I198" s="365">
        <f>H198*F198</f>
        <v/>
      </c>
      <c r="J198" s="366" t="n">
        <v>3.52</v>
      </c>
      <c r="K198" s="367">
        <f>J198*F198</f>
        <v/>
      </c>
      <c r="L198" s="368">
        <f>K198+I198</f>
        <v/>
      </c>
      <c r="M198" s="369" t="n"/>
      <c r="N198" s="18" t="n"/>
      <c r="O198" s="2" t="n"/>
      <c r="P198" s="2" t="n"/>
      <c r="Q198" s="2" t="n"/>
      <c r="R198" s="2" t="n"/>
      <c r="S198" s="2" t="n"/>
      <c r="T198" s="2" t="n"/>
      <c r="U198" s="2" t="n"/>
      <c r="V198" s="2" t="n"/>
      <c r="W198" s="2" t="n"/>
      <c r="X198" s="2" t="n"/>
      <c r="Y198" s="2" t="n"/>
      <c r="Z198" s="2" t="n"/>
      <c r="AA198" s="2" t="n"/>
      <c r="AB198" s="2" t="n"/>
      <c r="AC198" s="2" t="n"/>
      <c r="AD198" s="2" t="n"/>
      <c r="AE198" s="2" t="n"/>
      <c r="AF198" s="2" t="n"/>
      <c r="AG198" s="2" t="n"/>
      <c r="AH198" s="2" t="n"/>
      <c r="AI198" s="2" t="n"/>
      <c r="AJ198" s="2" t="n"/>
      <c r="AK198" s="2" t="n"/>
      <c r="AL198" s="2" t="n"/>
      <c r="AM198" s="2" t="n"/>
      <c r="AN198" s="2" t="n"/>
      <c r="AO198" s="2" t="n"/>
      <c r="AP198" s="2" t="n"/>
      <c r="AQ198" s="2" t="n"/>
      <c r="AR198" s="2" t="n"/>
      <c r="AS198" s="2" t="n"/>
      <c r="AT198" s="2" t="n"/>
      <c r="AU198" s="2" t="n"/>
      <c r="AV198" s="2" t="n"/>
      <c r="AW198" s="2" t="n"/>
      <c r="AX198" s="2" t="n"/>
      <c r="AY198" s="2" t="n"/>
      <c r="AZ198" s="2" t="n"/>
      <c r="BA198" s="2" t="n"/>
      <c r="BB198" s="2" t="n"/>
      <c r="BC198" s="2" t="n"/>
      <c r="BD198" s="2" t="n"/>
      <c r="BE198" s="2" t="n"/>
      <c r="BF198" s="2" t="n"/>
      <c r="BG198" s="2" t="n"/>
      <c r="BH198" s="2" t="n"/>
      <c r="BI198" s="2" t="n"/>
      <c r="BJ198" s="2" t="n"/>
      <c r="BK198" s="2" t="n"/>
      <c r="BL198" s="2" t="n"/>
      <c r="BM198" s="2" t="n"/>
      <c r="BN198" s="2" t="n"/>
      <c r="BO198" s="2" t="n"/>
      <c r="BP198" s="2" t="n"/>
      <c r="BQ198" s="2" t="n"/>
      <c r="BR198" s="2" t="n"/>
      <c r="BS198" s="2" t="n"/>
      <c r="BT198" s="2" t="n"/>
      <c r="BU198" s="2" t="n"/>
      <c r="BV198" s="2" t="n"/>
      <c r="BW198" s="2" t="n"/>
    </row>
    <row r="199" ht="15.75" customFormat="1" customHeight="1" s="40">
      <c r="A199" s="54">
        <f>IF(F199&lt;&gt;"",1+MAX($A$2:A198),"")</f>
        <v/>
      </c>
      <c r="B199" s="381" t="n"/>
      <c r="C199" s="53" t="inlineStr">
        <is>
          <t>Downspout</t>
        </is>
      </c>
      <c r="D199" s="370" t="n">
        <v>544.8200000000001</v>
      </c>
      <c r="E199" s="45" t="n">
        <v>0.05</v>
      </c>
      <c r="F199" s="370">
        <f>(1+E199)*D199</f>
        <v/>
      </c>
      <c r="G199" s="49" t="inlineStr">
        <is>
          <t>LF</t>
        </is>
      </c>
      <c r="H199" s="364" t="n">
        <v>2.12</v>
      </c>
      <c r="I199" s="365">
        <f>H199*F199</f>
        <v/>
      </c>
      <c r="J199" s="366" t="n">
        <v>3.52</v>
      </c>
      <c r="K199" s="367">
        <f>J199*F199</f>
        <v/>
      </c>
      <c r="L199" s="368">
        <f>K199+I199</f>
        <v/>
      </c>
      <c r="M199" s="369" t="n"/>
      <c r="N199" s="18" t="n"/>
      <c r="O199" s="2" t="n"/>
      <c r="P199" s="2" t="n"/>
      <c r="Q199" s="2" t="n"/>
      <c r="R199" s="2" t="n"/>
      <c r="S199" s="2" t="n"/>
      <c r="T199" s="2" t="n"/>
      <c r="U199" s="2" t="n"/>
      <c r="V199" s="2" t="n"/>
      <c r="W199" s="2" t="n"/>
      <c r="X199" s="2" t="n"/>
      <c r="Y199" s="2" t="n"/>
      <c r="Z199" s="2" t="n"/>
      <c r="AA199" s="2" t="n"/>
      <c r="AB199" s="2" t="n"/>
      <c r="AC199" s="2" t="n"/>
      <c r="AD199" s="2" t="n"/>
      <c r="AE199" s="2" t="n"/>
      <c r="AF199" s="2" t="n"/>
      <c r="AG199" s="2" t="n"/>
      <c r="AH199" s="2" t="n"/>
      <c r="AI199" s="2" t="n"/>
      <c r="AJ199" s="2" t="n"/>
      <c r="AK199" s="2" t="n"/>
      <c r="AL199" s="2" t="n"/>
      <c r="AM199" s="2" t="n"/>
      <c r="AN199" s="2" t="n"/>
      <c r="AO199" s="2" t="n"/>
      <c r="AP199" s="2" t="n"/>
      <c r="AQ199" s="2" t="n"/>
      <c r="AR199" s="2" t="n"/>
      <c r="AS199" s="2" t="n"/>
      <c r="AT199" s="2" t="n"/>
      <c r="AU199" s="2" t="n"/>
      <c r="AV199" s="2" t="n"/>
      <c r="AW199" s="2" t="n"/>
      <c r="AX199" s="2" t="n"/>
      <c r="AY199" s="2" t="n"/>
      <c r="AZ199" s="2" t="n"/>
      <c r="BA199" s="2" t="n"/>
      <c r="BB199" s="2" t="n"/>
      <c r="BC199" s="2" t="n"/>
      <c r="BD199" s="2" t="n"/>
      <c r="BE199" s="2" t="n"/>
      <c r="BF199" s="2" t="n"/>
      <c r="BG199" s="2" t="n"/>
      <c r="BH199" s="2" t="n"/>
      <c r="BI199" s="2" t="n"/>
      <c r="BJ199" s="2" t="n"/>
      <c r="BK199" s="2" t="n"/>
      <c r="BL199" s="2" t="n"/>
      <c r="BM199" s="2" t="n"/>
      <c r="BN199" s="2" t="n"/>
      <c r="BO199" s="2" t="n"/>
      <c r="BP199" s="2" t="n"/>
      <c r="BQ199" s="2" t="n"/>
      <c r="BR199" s="2" t="n"/>
      <c r="BS199" s="2" t="n"/>
      <c r="BT199" s="2" t="n"/>
      <c r="BU199" s="2" t="n"/>
      <c r="BV199" s="2" t="n"/>
      <c r="BW199" s="2" t="n"/>
    </row>
    <row r="200" ht="15.75" customFormat="1" customHeight="1" s="2">
      <c r="A200" s="54">
        <f>IF(F200&lt;&gt;"",1+MAX($A$2:A199),"")</f>
        <v/>
      </c>
      <c r="B200" s="381" t="n"/>
      <c r="C200" s="300" t="inlineStr">
        <is>
          <t>GREEN ROOF</t>
        </is>
      </c>
      <c r="D200" s="370" t="n"/>
      <c r="E200" s="45" t="n"/>
      <c r="F200" s="370" t="n"/>
      <c r="G200" s="49" t="n"/>
      <c r="H200" s="364" t="n"/>
      <c r="I200" s="365" t="n"/>
      <c r="J200" s="366" t="n"/>
      <c r="K200" s="367" t="n"/>
      <c r="L200" s="368" t="n"/>
      <c r="M200" s="369" t="n"/>
      <c r="N200" s="18" t="n"/>
    </row>
    <row r="201" ht="15.75" customFormat="1" customHeight="1" s="40">
      <c r="A201" s="54">
        <f>IF(F201&lt;&gt;"",1+MAX($A$2:A200),"")</f>
        <v/>
      </c>
      <c r="B201" s="381" t="n"/>
      <c r="C201" s="53" t="inlineStr">
        <is>
          <t>Roof Planter Area</t>
        </is>
      </c>
      <c r="D201" s="370" t="n">
        <v>1623.08</v>
      </c>
      <c r="E201" s="45" t="n">
        <v>0.05</v>
      </c>
      <c r="F201" s="370">
        <f>(1+E201)*D201</f>
        <v/>
      </c>
      <c r="G201" s="49" t="inlineStr">
        <is>
          <t>SF</t>
        </is>
      </c>
      <c r="H201" s="364" t="n">
        <v>8.85</v>
      </c>
      <c r="I201" s="365">
        <f>H201*F201</f>
        <v/>
      </c>
      <c r="J201" s="366" t="n">
        <v>3.65</v>
      </c>
      <c r="K201" s="367">
        <f>J201*F201</f>
        <v/>
      </c>
      <c r="L201" s="368">
        <f>K201+I201</f>
        <v/>
      </c>
      <c r="M201" s="369" t="n"/>
      <c r="N201" s="18" t="n"/>
      <c r="O201" s="2" t="n"/>
      <c r="P201" s="2" t="n"/>
      <c r="Q201" s="2" t="n"/>
      <c r="R201" s="2" t="n"/>
      <c r="S201" s="2" t="n"/>
      <c r="T201" s="2" t="n"/>
      <c r="U201" s="2" t="n"/>
      <c r="V201" s="2" t="n"/>
      <c r="W201" s="2" t="n"/>
      <c r="X201" s="2" t="n"/>
      <c r="Y201" s="2" t="n"/>
      <c r="Z201" s="2" t="n"/>
      <c r="AA201" s="2" t="n"/>
      <c r="AB201" s="2" t="n"/>
      <c r="AC201" s="2" t="n"/>
      <c r="AD201" s="2" t="n"/>
      <c r="AE201" s="2" t="n"/>
      <c r="AF201" s="2" t="n"/>
      <c r="AG201" s="2" t="n"/>
      <c r="AH201" s="2" t="n"/>
      <c r="AI201" s="2" t="n"/>
      <c r="AJ201" s="2" t="n"/>
      <c r="AK201" s="2" t="n"/>
      <c r="AL201" s="2" t="n"/>
      <c r="AM201" s="2" t="n"/>
      <c r="AN201" s="2" t="n"/>
      <c r="AO201" s="2" t="n"/>
      <c r="AP201" s="2" t="n"/>
      <c r="AQ201" s="2" t="n"/>
      <c r="AR201" s="2" t="n"/>
      <c r="AS201" s="2" t="n"/>
      <c r="AT201" s="2" t="n"/>
      <c r="AU201" s="2" t="n"/>
      <c r="AV201" s="2" t="n"/>
      <c r="AW201" s="2" t="n"/>
      <c r="AX201" s="2" t="n"/>
      <c r="AY201" s="2" t="n"/>
      <c r="AZ201" s="2" t="n"/>
      <c r="BA201" s="2" t="n"/>
      <c r="BB201" s="2" t="n"/>
      <c r="BC201" s="2" t="n"/>
      <c r="BD201" s="2" t="n"/>
      <c r="BE201" s="2" t="n"/>
      <c r="BF201" s="2" t="n"/>
      <c r="BG201" s="2" t="n"/>
      <c r="BH201" s="2" t="n"/>
      <c r="BI201" s="2" t="n"/>
      <c r="BJ201" s="2" t="n"/>
      <c r="BK201" s="2" t="n"/>
      <c r="BL201" s="2" t="n"/>
      <c r="BM201" s="2" t="n"/>
      <c r="BN201" s="2" t="n"/>
      <c r="BO201" s="2" t="n"/>
      <c r="BP201" s="2" t="n"/>
      <c r="BQ201" s="2" t="n"/>
      <c r="BR201" s="2" t="n"/>
      <c r="BS201" s="2" t="n"/>
      <c r="BT201" s="2" t="n"/>
      <c r="BU201" s="2" t="n"/>
      <c r="BV201" s="2" t="n"/>
      <c r="BW201" s="2" t="n"/>
    </row>
    <row r="202" ht="15.75" customFormat="1" customHeight="1" s="2">
      <c r="A202" s="54">
        <f>IF(F202&lt;&gt;"",1+MAX($A$2:A201),"")</f>
        <v/>
      </c>
      <c r="B202" s="60" t="n"/>
      <c r="C202" s="43" t="n"/>
      <c r="D202" s="370" t="n"/>
      <c r="E202" s="45" t="n"/>
      <c r="F202" s="370" t="n"/>
      <c r="G202" s="49" t="n"/>
      <c r="H202" s="364" t="n"/>
      <c r="I202" s="365" t="n"/>
      <c r="J202" s="371" t="n"/>
      <c r="K202" s="367" t="n"/>
      <c r="L202" s="368" t="n"/>
      <c r="M202" s="369" t="n"/>
      <c r="N202" s="18" t="n"/>
    </row>
    <row r="203" ht="20.25" customFormat="1" customHeight="1" s="41">
      <c r="A203" s="272" t="inlineStr">
        <is>
          <t>08. OPENINGS</t>
        </is>
      </c>
      <c r="B203" s="306" t="n"/>
      <c r="C203" s="306" t="n"/>
      <c r="D203" s="306" t="n"/>
      <c r="E203" s="306" t="n"/>
      <c r="F203" s="306" t="n"/>
      <c r="G203" s="306" t="n"/>
      <c r="H203" s="306" t="n"/>
      <c r="I203" s="306" t="n"/>
      <c r="J203" s="306" t="n"/>
      <c r="K203" s="306" t="n"/>
      <c r="L203" s="306" t="n"/>
      <c r="M203" s="306" t="n"/>
      <c r="N203" s="362">
        <f>SUM(L204:L231)</f>
        <v/>
      </c>
      <c r="O203" s="2" t="n"/>
      <c r="P203" s="2" t="n"/>
    </row>
    <row r="204" ht="15.75" customFormat="1" customHeight="1" s="40">
      <c r="A204" s="54">
        <f>IF(F204&lt;&gt;"",1+MAX($A$2:A203),"")</f>
        <v/>
      </c>
      <c r="B204" s="60" t="n"/>
      <c r="C204" s="15" t="n"/>
      <c r="D204" s="370" t="n"/>
      <c r="E204" s="45" t="n"/>
      <c r="F204" s="370" t="n"/>
      <c r="G204" s="49" t="n"/>
      <c r="H204" s="364" t="n"/>
      <c r="I204" s="365" t="n"/>
      <c r="J204" s="371" t="n"/>
      <c r="K204" s="367" t="n"/>
      <c r="L204" s="368" t="n"/>
      <c r="M204" s="369" t="n"/>
      <c r="N204" s="18" t="n"/>
      <c r="O204" s="2" t="n"/>
      <c r="P204" s="2" t="n"/>
      <c r="Q204" s="2" t="n"/>
      <c r="R204" s="2" t="n"/>
      <c r="S204" s="2" t="n"/>
      <c r="T204" s="2" t="n"/>
      <c r="U204" s="2" t="n"/>
      <c r="V204" s="2" t="n"/>
      <c r="W204" s="2" t="n"/>
      <c r="X204" s="2" t="n"/>
      <c r="Y204" s="2" t="n"/>
      <c r="Z204" s="2" t="n"/>
      <c r="AA204" s="2" t="n"/>
      <c r="AB204" s="2" t="n"/>
      <c r="AC204" s="2" t="n"/>
      <c r="AD204" s="2" t="n"/>
      <c r="AE204" s="2" t="n"/>
      <c r="AF204" s="2" t="n"/>
      <c r="AG204" s="2" t="n"/>
      <c r="AH204" s="2" t="n"/>
      <c r="AI204" s="2" t="n"/>
      <c r="AJ204" s="2" t="n"/>
      <c r="AK204" s="2" t="n"/>
      <c r="AL204" s="2" t="n"/>
      <c r="AM204" s="2" t="n"/>
      <c r="AN204" s="2" t="n"/>
      <c r="AO204" s="2" t="n"/>
      <c r="AP204" s="2" t="n"/>
      <c r="AQ204" s="2" t="n"/>
      <c r="AR204" s="2" t="n"/>
      <c r="AS204" s="2" t="n"/>
      <c r="AT204" s="2" t="n"/>
      <c r="AU204" s="2" t="n"/>
      <c r="AV204" s="2" t="n"/>
      <c r="AW204" s="2" t="n"/>
      <c r="AX204" s="2" t="n"/>
      <c r="AY204" s="2" t="n"/>
      <c r="AZ204" s="2" t="n"/>
      <c r="BA204" s="2" t="n"/>
      <c r="BB204" s="2" t="n"/>
      <c r="BC204" s="2" t="n"/>
      <c r="BD204" s="2" t="n"/>
      <c r="BE204" s="2" t="n"/>
      <c r="BF204" s="2" t="n"/>
      <c r="BG204" s="2" t="n"/>
      <c r="BH204" s="2" t="n"/>
      <c r="BI204" s="2" t="n"/>
      <c r="BJ204" s="2" t="n"/>
      <c r="BK204" s="2" t="n"/>
      <c r="BL204" s="2" t="n"/>
      <c r="BM204" s="2" t="n"/>
      <c r="BN204" s="2" t="n"/>
      <c r="BO204" s="2" t="n"/>
      <c r="BP204" s="2" t="n"/>
      <c r="BQ204" s="2" t="n"/>
      <c r="BR204" s="2" t="n"/>
      <c r="BS204" s="2" t="n"/>
      <c r="BT204" s="2" t="n"/>
      <c r="BU204" s="2" t="n"/>
      <c r="BV204" s="2" t="n"/>
      <c r="BW204" s="2" t="n"/>
    </row>
    <row r="205" ht="15.75" customFormat="1" customHeight="1" s="40">
      <c r="A205" s="54">
        <f>IF(F205&lt;&gt;"",1+MAX($A$2:A204),"")</f>
        <v/>
      </c>
      <c r="B205" s="244" t="inlineStr">
        <is>
          <t>A2.1/A2.4</t>
        </is>
      </c>
      <c r="C205" s="300" t="inlineStr">
        <is>
          <t>DOORS</t>
        </is>
      </c>
      <c r="D205" s="370" t="n"/>
      <c r="E205" s="45" t="n"/>
      <c r="F205" s="370" t="n"/>
      <c r="G205" s="49" t="n"/>
      <c r="H205" s="364" t="n"/>
      <c r="I205" s="365" t="n"/>
      <c r="J205" s="371" t="n"/>
      <c r="K205" s="367" t="n"/>
      <c r="L205" s="368" t="n"/>
      <c r="M205" s="369" t="n"/>
      <c r="N205" s="18" t="n"/>
      <c r="O205" s="2" t="n"/>
      <c r="P205" s="2" t="n"/>
      <c r="Q205" s="2" t="n"/>
      <c r="R205" s="2" t="n"/>
      <c r="S205" s="2" t="n"/>
      <c r="T205" s="2" t="n"/>
      <c r="U205" s="2" t="n"/>
      <c r="V205" s="2" t="n"/>
      <c r="W205" s="2" t="n"/>
      <c r="X205" s="2" t="n"/>
      <c r="Y205" s="2" t="n"/>
      <c r="Z205" s="2" t="n"/>
      <c r="AA205" s="2" t="n"/>
      <c r="AB205" s="2" t="n"/>
      <c r="AC205" s="2" t="n"/>
      <c r="AD205" s="2" t="n"/>
      <c r="AE205" s="2" t="n"/>
      <c r="AF205" s="2" t="n"/>
      <c r="AG205" s="2" t="n"/>
      <c r="AH205" s="2" t="n"/>
      <c r="AI205" s="2" t="n"/>
      <c r="AJ205" s="2" t="n"/>
      <c r="AK205" s="2" t="n"/>
      <c r="AL205" s="2" t="n"/>
      <c r="AM205" s="2" t="n"/>
      <c r="AN205" s="2" t="n"/>
      <c r="AO205" s="2" t="n"/>
      <c r="AP205" s="2" t="n"/>
      <c r="AQ205" s="2" t="n"/>
      <c r="AR205" s="2" t="n"/>
      <c r="AS205" s="2" t="n"/>
      <c r="AT205" s="2" t="n"/>
      <c r="AU205" s="2" t="n"/>
      <c r="AV205" s="2" t="n"/>
      <c r="AW205" s="2" t="n"/>
      <c r="AX205" s="2" t="n"/>
      <c r="AY205" s="2" t="n"/>
      <c r="AZ205" s="2" t="n"/>
      <c r="BA205" s="2" t="n"/>
      <c r="BB205" s="2" t="n"/>
      <c r="BC205" s="2" t="n"/>
      <c r="BD205" s="2" t="n"/>
      <c r="BE205" s="2" t="n"/>
      <c r="BF205" s="2" t="n"/>
      <c r="BG205" s="2" t="n"/>
      <c r="BH205" s="2" t="n"/>
      <c r="BI205" s="2" t="n"/>
      <c r="BJ205" s="2" t="n"/>
      <c r="BK205" s="2" t="n"/>
      <c r="BL205" s="2" t="n"/>
      <c r="BM205" s="2" t="n"/>
      <c r="BN205" s="2" t="n"/>
      <c r="BO205" s="2" t="n"/>
      <c r="BP205" s="2" t="n"/>
      <c r="BQ205" s="2" t="n"/>
      <c r="BR205" s="2" t="n"/>
      <c r="BS205" s="2" t="n"/>
      <c r="BT205" s="2" t="n"/>
      <c r="BU205" s="2" t="n"/>
      <c r="BV205" s="2" t="n"/>
      <c r="BW205" s="2" t="n"/>
    </row>
    <row r="206" ht="31.5" customFormat="1" customHeight="1" s="40">
      <c r="A206" s="54">
        <f>IF(F206&lt;&gt;"",1+MAX($A$2:A205),"")</f>
        <v/>
      </c>
      <c r="B206" s="381" t="n"/>
      <c r="C206" s="53" t="inlineStr">
        <is>
          <t>Door Tag# 1, Dimension: 3'-0"x8'-0", Door Material: Wood Door w/ Frame, Door Type: Single Panel Swing Door</t>
        </is>
      </c>
      <c r="D206" s="370" t="n">
        <v>78</v>
      </c>
      <c r="E206" s="45" t="n">
        <v>0</v>
      </c>
      <c r="F206" s="370">
        <f>(1+E206)*D206</f>
        <v/>
      </c>
      <c r="G206" s="49" t="inlineStr">
        <is>
          <t>EA</t>
        </is>
      </c>
      <c r="H206" s="364" t="n">
        <v>785</v>
      </c>
      <c r="I206" s="365">
        <f>H206*F206</f>
        <v/>
      </c>
      <c r="J206" s="366" t="n">
        <v>310</v>
      </c>
      <c r="K206" s="367">
        <f>J206*F206</f>
        <v/>
      </c>
      <c r="L206" s="368">
        <f>K206+I206</f>
        <v/>
      </c>
      <c r="M206" s="369" t="n"/>
      <c r="N206" s="18" t="n"/>
      <c r="O206" s="2" t="n"/>
      <c r="P206" s="2" t="n"/>
      <c r="Q206" s="2" t="n"/>
      <c r="R206" s="2" t="n"/>
      <c r="S206" s="2" t="n"/>
      <c r="T206" s="2" t="n"/>
      <c r="U206" s="2" t="n"/>
      <c r="V206" s="2" t="n"/>
      <c r="W206" s="2" t="n"/>
      <c r="X206" s="2" t="n"/>
      <c r="Y206" s="2" t="n"/>
      <c r="Z206" s="2" t="n"/>
      <c r="AA206" s="2" t="n"/>
      <c r="AB206" s="2" t="n"/>
      <c r="AC206" s="2" t="n"/>
      <c r="AD206" s="2" t="n"/>
      <c r="AE206" s="2" t="n"/>
      <c r="AF206" s="2" t="n"/>
      <c r="AG206" s="2" t="n"/>
      <c r="AH206" s="2" t="n"/>
      <c r="AI206" s="2" t="n"/>
      <c r="AJ206" s="2" t="n"/>
      <c r="AK206" s="2" t="n"/>
      <c r="AL206" s="2" t="n"/>
      <c r="AM206" s="2" t="n"/>
      <c r="AN206" s="2" t="n"/>
      <c r="AO206" s="2" t="n"/>
      <c r="AP206" s="2" t="n"/>
      <c r="AQ206" s="2" t="n"/>
      <c r="AR206" s="2" t="n"/>
      <c r="AS206" s="2" t="n"/>
      <c r="AT206" s="2" t="n"/>
      <c r="AU206" s="2" t="n"/>
      <c r="AV206" s="2" t="n"/>
      <c r="AW206" s="2" t="n"/>
      <c r="AX206" s="2" t="n"/>
      <c r="AY206" s="2" t="n"/>
      <c r="AZ206" s="2" t="n"/>
      <c r="BA206" s="2" t="n"/>
      <c r="BB206" s="2" t="n"/>
      <c r="BC206" s="2" t="n"/>
      <c r="BD206" s="2" t="n"/>
      <c r="BE206" s="2" t="n"/>
      <c r="BF206" s="2" t="n"/>
      <c r="BG206" s="2" t="n"/>
      <c r="BH206" s="2" t="n"/>
      <c r="BI206" s="2" t="n"/>
      <c r="BJ206" s="2" t="n"/>
      <c r="BK206" s="2" t="n"/>
      <c r="BL206" s="2" t="n"/>
      <c r="BM206" s="2" t="n"/>
      <c r="BN206" s="2" t="n"/>
      <c r="BO206" s="2" t="n"/>
      <c r="BP206" s="2" t="n"/>
      <c r="BQ206" s="2" t="n"/>
      <c r="BR206" s="2" t="n"/>
      <c r="BS206" s="2" t="n"/>
      <c r="BT206" s="2" t="n"/>
      <c r="BU206" s="2" t="n"/>
      <c r="BV206" s="2" t="n"/>
      <c r="BW206" s="2" t="n"/>
    </row>
    <row r="207" ht="31.5" customFormat="1" customHeight="1" s="40">
      <c r="A207" s="54">
        <f>IF(F207&lt;&gt;"",1+MAX($A$2:A206),"")</f>
        <v/>
      </c>
      <c r="B207" s="381" t="n"/>
      <c r="C207" s="53" t="inlineStr">
        <is>
          <t>Door Tag# 2, Dimension: 2'-10"x7'-0", Door Material: Wood Door w/ Frame, Door Type: Single Panel Swing Door</t>
        </is>
      </c>
      <c r="D207" s="370" t="n">
        <v>145</v>
      </c>
      <c r="E207" s="45" t="n">
        <v>0</v>
      </c>
      <c r="F207" s="370">
        <f>(1+E207)*D207</f>
        <v/>
      </c>
      <c r="G207" s="49" t="inlineStr">
        <is>
          <t>EA</t>
        </is>
      </c>
      <c r="H207" s="364" t="n">
        <v>675</v>
      </c>
      <c r="I207" s="365">
        <f>H207*F207</f>
        <v/>
      </c>
      <c r="J207" s="366" t="n">
        <v>285</v>
      </c>
      <c r="K207" s="367">
        <f>J207*F207</f>
        <v/>
      </c>
      <c r="L207" s="368">
        <f>K207+I207</f>
        <v/>
      </c>
      <c r="M207" s="369" t="n"/>
      <c r="N207" s="18" t="n"/>
      <c r="O207" s="2" t="n"/>
      <c r="P207" s="2" t="n"/>
      <c r="Q207" s="2" t="n"/>
      <c r="R207" s="2" t="n"/>
      <c r="S207" s="2" t="n"/>
      <c r="T207" s="2" t="n"/>
      <c r="U207" s="2" t="n"/>
      <c r="V207" s="2" t="n"/>
      <c r="W207" s="2" t="n"/>
      <c r="X207" s="2" t="n"/>
      <c r="Y207" s="2" t="n"/>
      <c r="Z207" s="2" t="n"/>
      <c r="AA207" s="2" t="n"/>
      <c r="AB207" s="2" t="n"/>
      <c r="AC207" s="2" t="n"/>
      <c r="AD207" s="2" t="n"/>
      <c r="AE207" s="2" t="n"/>
      <c r="AF207" s="2" t="n"/>
      <c r="AG207" s="2" t="n"/>
      <c r="AH207" s="2" t="n"/>
      <c r="AI207" s="2" t="n"/>
      <c r="AJ207" s="2" t="n"/>
      <c r="AK207" s="2" t="n"/>
      <c r="AL207" s="2" t="n"/>
      <c r="AM207" s="2" t="n"/>
      <c r="AN207" s="2" t="n"/>
      <c r="AO207" s="2" t="n"/>
      <c r="AP207" s="2" t="n"/>
      <c r="AQ207" s="2" t="n"/>
      <c r="AR207" s="2" t="n"/>
      <c r="AS207" s="2" t="n"/>
      <c r="AT207" s="2" t="n"/>
      <c r="AU207" s="2" t="n"/>
      <c r="AV207" s="2" t="n"/>
      <c r="AW207" s="2" t="n"/>
      <c r="AX207" s="2" t="n"/>
      <c r="AY207" s="2" t="n"/>
      <c r="AZ207" s="2" t="n"/>
      <c r="BA207" s="2" t="n"/>
      <c r="BB207" s="2" t="n"/>
      <c r="BC207" s="2" t="n"/>
      <c r="BD207" s="2" t="n"/>
      <c r="BE207" s="2" t="n"/>
      <c r="BF207" s="2" t="n"/>
      <c r="BG207" s="2" t="n"/>
      <c r="BH207" s="2" t="n"/>
      <c r="BI207" s="2" t="n"/>
      <c r="BJ207" s="2" t="n"/>
      <c r="BK207" s="2" t="n"/>
      <c r="BL207" s="2" t="n"/>
      <c r="BM207" s="2" t="n"/>
      <c r="BN207" s="2" t="n"/>
      <c r="BO207" s="2" t="n"/>
      <c r="BP207" s="2" t="n"/>
      <c r="BQ207" s="2" t="n"/>
      <c r="BR207" s="2" t="n"/>
      <c r="BS207" s="2" t="n"/>
      <c r="BT207" s="2" t="n"/>
      <c r="BU207" s="2" t="n"/>
      <c r="BV207" s="2" t="n"/>
      <c r="BW207" s="2" t="n"/>
    </row>
    <row r="208" ht="31.5" customFormat="1" customHeight="1" s="40">
      <c r="A208" s="54">
        <f>IF(F208&lt;&gt;"",1+MAX($A$2:A207),"")</f>
        <v/>
      </c>
      <c r="B208" s="381" t="n"/>
      <c r="C208" s="53" t="inlineStr">
        <is>
          <t>Door Tag# 3, Dimension: 3'-0"x8'-0", Door Material: Metal Door w/ Frame, Door Type: Single Panel Swing Door</t>
        </is>
      </c>
      <c r="D208" s="370" t="n">
        <v>8</v>
      </c>
      <c r="E208" s="45" t="n">
        <v>0</v>
      </c>
      <c r="F208" s="370">
        <f>(1+E208)*D208</f>
        <v/>
      </c>
      <c r="G208" s="49" t="inlineStr">
        <is>
          <t>EA</t>
        </is>
      </c>
      <c r="H208" s="364" t="n">
        <v>785</v>
      </c>
      <c r="I208" s="365">
        <f>H208*F208</f>
        <v/>
      </c>
      <c r="J208" s="366" t="n">
        <v>310</v>
      </c>
      <c r="K208" s="367">
        <f>J208*F208</f>
        <v/>
      </c>
      <c r="L208" s="368">
        <f>K208+I208</f>
        <v/>
      </c>
      <c r="M208" s="369" t="n"/>
      <c r="N208" s="18" t="n"/>
      <c r="O208" s="2" t="n"/>
      <c r="P208" s="2" t="n"/>
      <c r="Q208" s="2" t="n"/>
      <c r="R208" s="2" t="n"/>
      <c r="S208" s="2" t="n"/>
      <c r="T208" s="2" t="n"/>
      <c r="U208" s="2" t="n"/>
      <c r="V208" s="2" t="n"/>
      <c r="W208" s="2" t="n"/>
      <c r="X208" s="2" t="n"/>
      <c r="Y208" s="2" t="n"/>
      <c r="Z208" s="2" t="n"/>
      <c r="AA208" s="2" t="n"/>
      <c r="AB208" s="2" t="n"/>
      <c r="AC208" s="2" t="n"/>
      <c r="AD208" s="2" t="n"/>
      <c r="AE208" s="2" t="n"/>
      <c r="AF208" s="2" t="n"/>
      <c r="AG208" s="2" t="n"/>
      <c r="AH208" s="2" t="n"/>
      <c r="AI208" s="2" t="n"/>
      <c r="AJ208" s="2" t="n"/>
      <c r="AK208" s="2" t="n"/>
      <c r="AL208" s="2" t="n"/>
      <c r="AM208" s="2" t="n"/>
      <c r="AN208" s="2" t="n"/>
      <c r="AO208" s="2" t="n"/>
      <c r="AP208" s="2" t="n"/>
      <c r="AQ208" s="2" t="n"/>
      <c r="AR208" s="2" t="n"/>
      <c r="AS208" s="2" t="n"/>
      <c r="AT208" s="2" t="n"/>
      <c r="AU208" s="2" t="n"/>
      <c r="AV208" s="2" t="n"/>
      <c r="AW208" s="2" t="n"/>
      <c r="AX208" s="2" t="n"/>
      <c r="AY208" s="2" t="n"/>
      <c r="AZ208" s="2" t="n"/>
      <c r="BA208" s="2" t="n"/>
      <c r="BB208" s="2" t="n"/>
      <c r="BC208" s="2" t="n"/>
      <c r="BD208" s="2" t="n"/>
      <c r="BE208" s="2" t="n"/>
      <c r="BF208" s="2" t="n"/>
      <c r="BG208" s="2" t="n"/>
      <c r="BH208" s="2" t="n"/>
      <c r="BI208" s="2" t="n"/>
      <c r="BJ208" s="2" t="n"/>
      <c r="BK208" s="2" t="n"/>
      <c r="BL208" s="2" t="n"/>
      <c r="BM208" s="2" t="n"/>
      <c r="BN208" s="2" t="n"/>
      <c r="BO208" s="2" t="n"/>
      <c r="BP208" s="2" t="n"/>
      <c r="BQ208" s="2" t="n"/>
      <c r="BR208" s="2" t="n"/>
      <c r="BS208" s="2" t="n"/>
      <c r="BT208" s="2" t="n"/>
      <c r="BU208" s="2" t="n"/>
      <c r="BV208" s="2" t="n"/>
      <c r="BW208" s="2" t="n"/>
    </row>
    <row r="209" ht="31.5" customFormat="1" customHeight="1" s="40">
      <c r="A209" s="54">
        <f>IF(F209&lt;&gt;"",1+MAX($A$2:A208),"")</f>
        <v/>
      </c>
      <c r="B209" s="381" t="n"/>
      <c r="C209" s="53" t="inlineStr">
        <is>
          <t>Door Tag# 4, Dimension: 4'-0"x7'-0", Door Material: Wood Door w/ Frame, Door Type: Double Panel Sliding Door</t>
        </is>
      </c>
      <c r="D209" s="370" t="n">
        <v>8</v>
      </c>
      <c r="E209" s="45" t="n">
        <v>0</v>
      </c>
      <c r="F209" s="370">
        <f>(1+E209)*D209</f>
        <v/>
      </c>
      <c r="G209" s="49" t="inlineStr">
        <is>
          <t>EA</t>
        </is>
      </c>
      <c r="H209" s="364" t="n">
        <v>950</v>
      </c>
      <c r="I209" s="365">
        <f>H209*F209</f>
        <v/>
      </c>
      <c r="J209" s="366" t="n">
        <v>365</v>
      </c>
      <c r="K209" s="367">
        <f>J209*F209</f>
        <v/>
      </c>
      <c r="L209" s="368">
        <f>K209+I209</f>
        <v/>
      </c>
      <c r="M209" s="369" t="n"/>
      <c r="N209" s="18" t="n"/>
      <c r="O209" s="2" t="n"/>
      <c r="P209" s="2" t="n"/>
      <c r="Q209" s="2" t="n"/>
      <c r="R209" s="2" t="n"/>
      <c r="S209" s="2" t="n"/>
      <c r="T209" s="2" t="n"/>
      <c r="U209" s="2" t="n"/>
      <c r="V209" s="2" t="n"/>
      <c r="W209" s="2" t="n"/>
      <c r="X209" s="2" t="n"/>
      <c r="Y209" s="2" t="n"/>
      <c r="Z209" s="2" t="n"/>
      <c r="AA209" s="2" t="n"/>
      <c r="AB209" s="2" t="n"/>
      <c r="AC209" s="2" t="n"/>
      <c r="AD209" s="2" t="n"/>
      <c r="AE209" s="2" t="n"/>
      <c r="AF209" s="2" t="n"/>
      <c r="AG209" s="2" t="n"/>
      <c r="AH209" s="2" t="n"/>
      <c r="AI209" s="2" t="n"/>
      <c r="AJ209" s="2" t="n"/>
      <c r="AK209" s="2" t="n"/>
      <c r="AL209" s="2" t="n"/>
      <c r="AM209" s="2" t="n"/>
      <c r="AN209" s="2" t="n"/>
      <c r="AO209" s="2" t="n"/>
      <c r="AP209" s="2" t="n"/>
      <c r="AQ209" s="2" t="n"/>
      <c r="AR209" s="2" t="n"/>
      <c r="AS209" s="2" t="n"/>
      <c r="AT209" s="2" t="n"/>
      <c r="AU209" s="2" t="n"/>
      <c r="AV209" s="2" t="n"/>
      <c r="AW209" s="2" t="n"/>
      <c r="AX209" s="2" t="n"/>
      <c r="AY209" s="2" t="n"/>
      <c r="AZ209" s="2" t="n"/>
      <c r="BA209" s="2" t="n"/>
      <c r="BB209" s="2" t="n"/>
      <c r="BC209" s="2" t="n"/>
      <c r="BD209" s="2" t="n"/>
      <c r="BE209" s="2" t="n"/>
      <c r="BF209" s="2" t="n"/>
      <c r="BG209" s="2" t="n"/>
      <c r="BH209" s="2" t="n"/>
      <c r="BI209" s="2" t="n"/>
      <c r="BJ209" s="2" t="n"/>
      <c r="BK209" s="2" t="n"/>
      <c r="BL209" s="2" t="n"/>
      <c r="BM209" s="2" t="n"/>
      <c r="BN209" s="2" t="n"/>
      <c r="BO209" s="2" t="n"/>
      <c r="BP209" s="2" t="n"/>
      <c r="BQ209" s="2" t="n"/>
      <c r="BR209" s="2" t="n"/>
      <c r="BS209" s="2" t="n"/>
      <c r="BT209" s="2" t="n"/>
      <c r="BU209" s="2" t="n"/>
      <c r="BV209" s="2" t="n"/>
      <c r="BW209" s="2" t="n"/>
    </row>
    <row r="210" ht="31.5" customFormat="1" customHeight="1" s="40">
      <c r="A210" s="54">
        <f>IF(F210&lt;&gt;"",1+MAX($A$2:A209),"")</f>
        <v/>
      </c>
      <c r="B210" s="381" t="n"/>
      <c r="C210" s="53" t="inlineStr">
        <is>
          <t>Door Tag# 5, Dimension: 5'-0"x7'-0", Door Material: Wood Door w/ Frame, Door Type: Double Panel Sliding Door</t>
        </is>
      </c>
      <c r="D210" s="370" t="n">
        <v>24</v>
      </c>
      <c r="E210" s="45" t="n">
        <v>0</v>
      </c>
      <c r="F210" s="370">
        <f>(1+E210)*D210</f>
        <v/>
      </c>
      <c r="G210" s="49" t="inlineStr">
        <is>
          <t>EA</t>
        </is>
      </c>
      <c r="H210" s="364" t="n">
        <v>1100</v>
      </c>
      <c r="I210" s="365">
        <f>H210*F210</f>
        <v/>
      </c>
      <c r="J210" s="366" t="n">
        <v>420</v>
      </c>
      <c r="K210" s="367">
        <f>J210*F210</f>
        <v/>
      </c>
      <c r="L210" s="368">
        <f>K210+I210</f>
        <v/>
      </c>
      <c r="M210" s="369" t="n"/>
      <c r="N210" s="18" t="n"/>
      <c r="O210" s="2" t="n"/>
      <c r="P210" s="2" t="n"/>
      <c r="Q210" s="2" t="n"/>
      <c r="R210" s="2" t="n"/>
      <c r="S210" s="2" t="n"/>
      <c r="T210" s="2" t="n"/>
      <c r="U210" s="2" t="n"/>
      <c r="V210" s="2" t="n"/>
      <c r="W210" s="2" t="n"/>
      <c r="X210" s="2" t="n"/>
      <c r="Y210" s="2" t="n"/>
      <c r="Z210" s="2" t="n"/>
      <c r="AA210" s="2" t="n"/>
      <c r="AB210" s="2" t="n"/>
      <c r="AC210" s="2" t="n"/>
      <c r="AD210" s="2" t="n"/>
      <c r="AE210" s="2" t="n"/>
      <c r="AF210" s="2" t="n"/>
      <c r="AG210" s="2" t="n"/>
      <c r="AH210" s="2" t="n"/>
      <c r="AI210" s="2" t="n"/>
      <c r="AJ210" s="2" t="n"/>
      <c r="AK210" s="2" t="n"/>
      <c r="AL210" s="2" t="n"/>
      <c r="AM210" s="2" t="n"/>
      <c r="AN210" s="2" t="n"/>
      <c r="AO210" s="2" t="n"/>
      <c r="AP210" s="2" t="n"/>
      <c r="AQ210" s="2" t="n"/>
      <c r="AR210" s="2" t="n"/>
      <c r="AS210" s="2" t="n"/>
      <c r="AT210" s="2" t="n"/>
      <c r="AU210" s="2" t="n"/>
      <c r="AV210" s="2" t="n"/>
      <c r="AW210" s="2" t="n"/>
      <c r="AX210" s="2" t="n"/>
      <c r="AY210" s="2" t="n"/>
      <c r="AZ210" s="2" t="n"/>
      <c r="BA210" s="2" t="n"/>
      <c r="BB210" s="2" t="n"/>
      <c r="BC210" s="2" t="n"/>
      <c r="BD210" s="2" t="n"/>
      <c r="BE210" s="2" t="n"/>
      <c r="BF210" s="2" t="n"/>
      <c r="BG210" s="2" t="n"/>
      <c r="BH210" s="2" t="n"/>
      <c r="BI210" s="2" t="n"/>
      <c r="BJ210" s="2" t="n"/>
      <c r="BK210" s="2" t="n"/>
      <c r="BL210" s="2" t="n"/>
      <c r="BM210" s="2" t="n"/>
      <c r="BN210" s="2" t="n"/>
      <c r="BO210" s="2" t="n"/>
      <c r="BP210" s="2" t="n"/>
      <c r="BQ210" s="2" t="n"/>
      <c r="BR210" s="2" t="n"/>
      <c r="BS210" s="2" t="n"/>
      <c r="BT210" s="2" t="n"/>
      <c r="BU210" s="2" t="n"/>
      <c r="BV210" s="2" t="n"/>
      <c r="BW210" s="2" t="n"/>
    </row>
    <row r="211" ht="31.5" customFormat="1" customHeight="1" s="40">
      <c r="A211" s="54">
        <f>IF(F211&lt;&gt;"",1+MAX($A$2:A210),"")</f>
        <v/>
      </c>
      <c r="B211" s="381" t="n"/>
      <c r="C211" s="53" t="inlineStr">
        <is>
          <t>Door Tag# 6, Dimension: 6'-0"x7'-0", Door Material: Wood Door w/ Frame, Door Type: Double Panel Sliding Door</t>
        </is>
      </c>
      <c r="D211" s="370" t="n">
        <v>34</v>
      </c>
      <c r="E211" s="45" t="n">
        <v>0</v>
      </c>
      <c r="F211" s="370">
        <f>(1+E211)*D211</f>
        <v/>
      </c>
      <c r="G211" s="49" t="inlineStr">
        <is>
          <t>EA</t>
        </is>
      </c>
      <c r="H211" s="364" t="n">
        <v>1250</v>
      </c>
      <c r="I211" s="365">
        <f>H211*F211</f>
        <v/>
      </c>
      <c r="J211" s="366" t="n">
        <v>475</v>
      </c>
      <c r="K211" s="367">
        <f>J211*F211</f>
        <v/>
      </c>
      <c r="L211" s="368">
        <f>K211+I211</f>
        <v/>
      </c>
      <c r="M211" s="369" t="n"/>
      <c r="N211" s="18" t="n"/>
      <c r="O211" s="2" t="n"/>
      <c r="P211" s="2" t="n"/>
      <c r="Q211" s="2" t="n"/>
      <c r="R211" s="2" t="n"/>
      <c r="S211" s="2" t="n"/>
      <c r="T211" s="2" t="n"/>
      <c r="U211" s="2" t="n"/>
      <c r="V211" s="2" t="n"/>
      <c r="W211" s="2" t="n"/>
      <c r="X211" s="2" t="n"/>
      <c r="Y211" s="2" t="n"/>
      <c r="Z211" s="2" t="n"/>
      <c r="AA211" s="2" t="n"/>
      <c r="AB211" s="2" t="n"/>
      <c r="AC211" s="2" t="n"/>
      <c r="AD211" s="2" t="n"/>
      <c r="AE211" s="2" t="n"/>
      <c r="AF211" s="2" t="n"/>
      <c r="AG211" s="2" t="n"/>
      <c r="AH211" s="2" t="n"/>
      <c r="AI211" s="2" t="n"/>
      <c r="AJ211" s="2" t="n"/>
      <c r="AK211" s="2" t="n"/>
      <c r="AL211" s="2" t="n"/>
      <c r="AM211" s="2" t="n"/>
      <c r="AN211" s="2" t="n"/>
      <c r="AO211" s="2" t="n"/>
      <c r="AP211" s="2" t="n"/>
      <c r="AQ211" s="2" t="n"/>
      <c r="AR211" s="2" t="n"/>
      <c r="AS211" s="2" t="n"/>
      <c r="AT211" s="2" t="n"/>
      <c r="AU211" s="2" t="n"/>
      <c r="AV211" s="2" t="n"/>
      <c r="AW211" s="2" t="n"/>
      <c r="AX211" s="2" t="n"/>
      <c r="AY211" s="2" t="n"/>
      <c r="AZ211" s="2" t="n"/>
      <c r="BA211" s="2" t="n"/>
      <c r="BB211" s="2" t="n"/>
      <c r="BC211" s="2" t="n"/>
      <c r="BD211" s="2" t="n"/>
      <c r="BE211" s="2" t="n"/>
      <c r="BF211" s="2" t="n"/>
      <c r="BG211" s="2" t="n"/>
      <c r="BH211" s="2" t="n"/>
      <c r="BI211" s="2" t="n"/>
      <c r="BJ211" s="2" t="n"/>
      <c r="BK211" s="2" t="n"/>
      <c r="BL211" s="2" t="n"/>
      <c r="BM211" s="2" t="n"/>
      <c r="BN211" s="2" t="n"/>
      <c r="BO211" s="2" t="n"/>
      <c r="BP211" s="2" t="n"/>
      <c r="BQ211" s="2" t="n"/>
      <c r="BR211" s="2" t="n"/>
      <c r="BS211" s="2" t="n"/>
      <c r="BT211" s="2" t="n"/>
      <c r="BU211" s="2" t="n"/>
      <c r="BV211" s="2" t="n"/>
      <c r="BW211" s="2" t="n"/>
    </row>
    <row r="212" ht="31.5" customFormat="1" customHeight="1" s="40">
      <c r="A212" s="54">
        <f>IF(F212&lt;&gt;"",1+MAX($A$2:A211),"")</f>
        <v/>
      </c>
      <c r="B212" s="381" t="n"/>
      <c r="C212" s="53" t="inlineStr">
        <is>
          <t>Door Tag# 8, Dimension: 3'-0"x7'-0", Door Material: Metal Door w/ Frame, Door Type: Single Panel Swing Door</t>
        </is>
      </c>
      <c r="D212" s="370" t="n">
        <v>3</v>
      </c>
      <c r="E212" s="45" t="n">
        <v>0</v>
      </c>
      <c r="F212" s="370">
        <f>(1+E212)*D212</f>
        <v/>
      </c>
      <c r="G212" s="49" t="inlineStr">
        <is>
          <t>EA</t>
        </is>
      </c>
      <c r="H212" s="364" t="n">
        <v>700</v>
      </c>
      <c r="I212" s="365">
        <f>H212*F212</f>
        <v/>
      </c>
      <c r="J212" s="366" t="n">
        <v>300</v>
      </c>
      <c r="K212" s="367">
        <f>J212*F212</f>
        <v/>
      </c>
      <c r="L212" s="368">
        <f>K212+I212</f>
        <v/>
      </c>
      <c r="M212" s="369" t="n"/>
      <c r="N212" s="18" t="n"/>
      <c r="O212" s="2" t="n"/>
      <c r="P212" s="2" t="n"/>
      <c r="Q212" s="2" t="n"/>
      <c r="R212" s="2" t="n"/>
      <c r="S212" s="2" t="n"/>
      <c r="T212" s="2" t="n"/>
      <c r="U212" s="2" t="n"/>
      <c r="V212" s="2" t="n"/>
      <c r="W212" s="2" t="n"/>
      <c r="X212" s="2" t="n"/>
      <c r="Y212" s="2" t="n"/>
      <c r="Z212" s="2" t="n"/>
      <c r="AA212" s="2" t="n"/>
      <c r="AB212" s="2" t="n"/>
      <c r="AC212" s="2" t="n"/>
      <c r="AD212" s="2" t="n"/>
      <c r="AE212" s="2" t="n"/>
      <c r="AF212" s="2" t="n"/>
      <c r="AG212" s="2" t="n"/>
      <c r="AH212" s="2" t="n"/>
      <c r="AI212" s="2" t="n"/>
      <c r="AJ212" s="2" t="n"/>
      <c r="AK212" s="2" t="n"/>
      <c r="AL212" s="2" t="n"/>
      <c r="AM212" s="2" t="n"/>
      <c r="AN212" s="2" t="n"/>
      <c r="AO212" s="2" t="n"/>
      <c r="AP212" s="2" t="n"/>
      <c r="AQ212" s="2" t="n"/>
      <c r="AR212" s="2" t="n"/>
      <c r="AS212" s="2" t="n"/>
      <c r="AT212" s="2" t="n"/>
      <c r="AU212" s="2" t="n"/>
      <c r="AV212" s="2" t="n"/>
      <c r="AW212" s="2" t="n"/>
      <c r="AX212" s="2" t="n"/>
      <c r="AY212" s="2" t="n"/>
      <c r="AZ212" s="2" t="n"/>
      <c r="BA212" s="2" t="n"/>
      <c r="BB212" s="2" t="n"/>
      <c r="BC212" s="2" t="n"/>
      <c r="BD212" s="2" t="n"/>
      <c r="BE212" s="2" t="n"/>
      <c r="BF212" s="2" t="n"/>
      <c r="BG212" s="2" t="n"/>
      <c r="BH212" s="2" t="n"/>
      <c r="BI212" s="2" t="n"/>
      <c r="BJ212" s="2" t="n"/>
      <c r="BK212" s="2" t="n"/>
      <c r="BL212" s="2" t="n"/>
      <c r="BM212" s="2" t="n"/>
      <c r="BN212" s="2" t="n"/>
      <c r="BO212" s="2" t="n"/>
      <c r="BP212" s="2" t="n"/>
      <c r="BQ212" s="2" t="n"/>
      <c r="BR212" s="2" t="n"/>
      <c r="BS212" s="2" t="n"/>
      <c r="BT212" s="2" t="n"/>
      <c r="BU212" s="2" t="n"/>
      <c r="BV212" s="2" t="n"/>
      <c r="BW212" s="2" t="n"/>
    </row>
    <row r="213" ht="31.5" customFormat="1" customHeight="1" s="40">
      <c r="A213" s="54">
        <f>IF(F213&lt;&gt;"",1+MAX($A$2:A212),"")</f>
        <v/>
      </c>
      <c r="B213" s="381" t="n"/>
      <c r="C213" s="53" t="inlineStr">
        <is>
          <t>Door Tag# 9, Dimension: 3'-0"x7'-0", Door Material: Metal Door w/ Frame, Door Type: Single Panel Swing Door</t>
        </is>
      </c>
      <c r="D213" s="370" t="n">
        <v>1</v>
      </c>
      <c r="E213" s="45" t="n">
        <v>0</v>
      </c>
      <c r="F213" s="370">
        <f>(1+E213)*D213</f>
        <v/>
      </c>
      <c r="G213" s="49" t="inlineStr">
        <is>
          <t>EA</t>
        </is>
      </c>
      <c r="H213" s="364" t="n">
        <v>700</v>
      </c>
      <c r="I213" s="365">
        <f>H213*F213</f>
        <v/>
      </c>
      <c r="J213" s="366" t="n">
        <v>300</v>
      </c>
      <c r="K213" s="367">
        <f>J213*F213</f>
        <v/>
      </c>
      <c r="L213" s="368">
        <f>K213+I213</f>
        <v/>
      </c>
      <c r="M213" s="369" t="n"/>
      <c r="N213" s="18" t="n"/>
      <c r="O213" s="2" t="n"/>
      <c r="P213" s="2" t="n"/>
      <c r="Q213" s="2" t="n"/>
      <c r="R213" s="2" t="n"/>
      <c r="S213" s="2" t="n"/>
      <c r="T213" s="2" t="n"/>
      <c r="U213" s="2" t="n"/>
      <c r="V213" s="2" t="n"/>
      <c r="W213" s="2" t="n"/>
      <c r="X213" s="2" t="n"/>
      <c r="Y213" s="2" t="n"/>
      <c r="Z213" s="2" t="n"/>
      <c r="AA213" s="2" t="n"/>
      <c r="AB213" s="2" t="n"/>
      <c r="AC213" s="2" t="n"/>
      <c r="AD213" s="2" t="n"/>
      <c r="AE213" s="2" t="n"/>
      <c r="AF213" s="2" t="n"/>
      <c r="AG213" s="2" t="n"/>
      <c r="AH213" s="2" t="n"/>
      <c r="AI213" s="2" t="n"/>
      <c r="AJ213" s="2" t="n"/>
      <c r="AK213" s="2" t="n"/>
      <c r="AL213" s="2" t="n"/>
      <c r="AM213" s="2" t="n"/>
      <c r="AN213" s="2" t="n"/>
      <c r="AO213" s="2" t="n"/>
      <c r="AP213" s="2" t="n"/>
      <c r="AQ213" s="2" t="n"/>
      <c r="AR213" s="2" t="n"/>
      <c r="AS213" s="2" t="n"/>
      <c r="AT213" s="2" t="n"/>
      <c r="AU213" s="2" t="n"/>
      <c r="AV213" s="2" t="n"/>
      <c r="AW213" s="2" t="n"/>
      <c r="AX213" s="2" t="n"/>
      <c r="AY213" s="2" t="n"/>
      <c r="AZ213" s="2" t="n"/>
      <c r="BA213" s="2" t="n"/>
      <c r="BB213" s="2" t="n"/>
      <c r="BC213" s="2" t="n"/>
      <c r="BD213" s="2" t="n"/>
      <c r="BE213" s="2" t="n"/>
      <c r="BF213" s="2" t="n"/>
      <c r="BG213" s="2" t="n"/>
      <c r="BH213" s="2" t="n"/>
      <c r="BI213" s="2" t="n"/>
      <c r="BJ213" s="2" t="n"/>
      <c r="BK213" s="2" t="n"/>
      <c r="BL213" s="2" t="n"/>
      <c r="BM213" s="2" t="n"/>
      <c r="BN213" s="2" t="n"/>
      <c r="BO213" s="2" t="n"/>
      <c r="BP213" s="2" t="n"/>
      <c r="BQ213" s="2" t="n"/>
      <c r="BR213" s="2" t="n"/>
      <c r="BS213" s="2" t="n"/>
      <c r="BT213" s="2" t="n"/>
      <c r="BU213" s="2" t="n"/>
      <c r="BV213" s="2" t="n"/>
      <c r="BW213" s="2" t="n"/>
    </row>
    <row r="214" ht="31.5" customFormat="1" customHeight="1" s="40">
      <c r="A214" s="54">
        <f>IF(F214&lt;&gt;"",1+MAX($A$2:A213),"")</f>
        <v/>
      </c>
      <c r="B214" s="381" t="n"/>
      <c r="C214" s="53" t="inlineStr">
        <is>
          <t>Door Tag# 10, Dimension: 6'-0"x8'-0", Door Material: Glass Door w/ Metal Frame, Door Type: Double Panel Swing Door</t>
        </is>
      </c>
      <c r="D214" s="370" t="n">
        <v>3</v>
      </c>
      <c r="E214" s="45" t="n">
        <v>0</v>
      </c>
      <c r="F214" s="370">
        <f>(1+E214)*D214</f>
        <v/>
      </c>
      <c r="G214" s="49" t="inlineStr">
        <is>
          <t>EA</t>
        </is>
      </c>
      <c r="H214" s="364" t="n">
        <v>1350</v>
      </c>
      <c r="I214" s="365">
        <f>H214*F214</f>
        <v/>
      </c>
      <c r="J214" s="366" t="n">
        <v>510</v>
      </c>
      <c r="K214" s="367">
        <f>J214*F214</f>
        <v/>
      </c>
      <c r="L214" s="368">
        <f>K214+I214</f>
        <v/>
      </c>
      <c r="M214" s="369" t="n"/>
      <c r="N214" s="18" t="n"/>
      <c r="O214" s="2" t="n"/>
      <c r="P214" s="2" t="n"/>
      <c r="Q214" s="2" t="n"/>
      <c r="R214" s="2" t="n"/>
      <c r="S214" s="2" t="n"/>
      <c r="T214" s="2" t="n"/>
      <c r="U214" s="2" t="n"/>
      <c r="V214" s="2" t="n"/>
      <c r="W214" s="2" t="n"/>
      <c r="X214" s="2" t="n"/>
      <c r="Y214" s="2" t="n"/>
      <c r="Z214" s="2" t="n"/>
      <c r="AA214" s="2" t="n"/>
      <c r="AB214" s="2" t="n"/>
      <c r="AC214" s="2" t="n"/>
      <c r="AD214" s="2" t="n"/>
      <c r="AE214" s="2" t="n"/>
      <c r="AF214" s="2" t="n"/>
      <c r="AG214" s="2" t="n"/>
      <c r="AH214" s="2" t="n"/>
      <c r="AI214" s="2" t="n"/>
      <c r="AJ214" s="2" t="n"/>
      <c r="AK214" s="2" t="n"/>
      <c r="AL214" s="2" t="n"/>
      <c r="AM214" s="2" t="n"/>
      <c r="AN214" s="2" t="n"/>
      <c r="AO214" s="2" t="n"/>
      <c r="AP214" s="2" t="n"/>
      <c r="AQ214" s="2" t="n"/>
      <c r="AR214" s="2" t="n"/>
      <c r="AS214" s="2" t="n"/>
      <c r="AT214" s="2" t="n"/>
      <c r="AU214" s="2" t="n"/>
      <c r="AV214" s="2" t="n"/>
      <c r="AW214" s="2" t="n"/>
      <c r="AX214" s="2" t="n"/>
      <c r="AY214" s="2" t="n"/>
      <c r="AZ214" s="2" t="n"/>
      <c r="BA214" s="2" t="n"/>
      <c r="BB214" s="2" t="n"/>
      <c r="BC214" s="2" t="n"/>
      <c r="BD214" s="2" t="n"/>
      <c r="BE214" s="2" t="n"/>
      <c r="BF214" s="2" t="n"/>
      <c r="BG214" s="2" t="n"/>
      <c r="BH214" s="2" t="n"/>
      <c r="BI214" s="2" t="n"/>
      <c r="BJ214" s="2" t="n"/>
      <c r="BK214" s="2" t="n"/>
      <c r="BL214" s="2" t="n"/>
      <c r="BM214" s="2" t="n"/>
      <c r="BN214" s="2" t="n"/>
      <c r="BO214" s="2" t="n"/>
      <c r="BP214" s="2" t="n"/>
      <c r="BQ214" s="2" t="n"/>
      <c r="BR214" s="2" t="n"/>
      <c r="BS214" s="2" t="n"/>
      <c r="BT214" s="2" t="n"/>
      <c r="BU214" s="2" t="n"/>
      <c r="BV214" s="2" t="n"/>
      <c r="BW214" s="2" t="n"/>
    </row>
    <row r="215" ht="31.5" customFormat="1" customHeight="1" s="40">
      <c r="A215" s="54">
        <f>IF(F215&lt;&gt;"",1+MAX($A$2:A214),"")</f>
        <v/>
      </c>
      <c r="B215" s="381" t="n"/>
      <c r="C215" s="53" t="inlineStr">
        <is>
          <t>Door Tag# 11, Dimension: 4'-0"x8'-0", Door Material: Metal Door w/ Frame, Door Type: Double Panel Swing Sliding Door</t>
        </is>
      </c>
      <c r="D215" s="370" t="n">
        <v>3</v>
      </c>
      <c r="E215" s="45" t="n">
        <v>0</v>
      </c>
      <c r="F215" s="370">
        <f>(1+E215)*D215</f>
        <v/>
      </c>
      <c r="G215" s="49" t="inlineStr">
        <is>
          <t>EA</t>
        </is>
      </c>
      <c r="H215" s="364" t="n">
        <v>1100</v>
      </c>
      <c r="I215" s="365">
        <f>H215*F215</f>
        <v/>
      </c>
      <c r="J215" s="366" t="n">
        <v>425</v>
      </c>
      <c r="K215" s="367">
        <f>J215*F215</f>
        <v/>
      </c>
      <c r="L215" s="368">
        <f>K215+I215</f>
        <v/>
      </c>
      <c r="M215" s="369" t="n"/>
      <c r="N215" s="18" t="n"/>
      <c r="O215" s="2" t="n"/>
      <c r="P215" s="2" t="n"/>
      <c r="Q215" s="2" t="n"/>
      <c r="R215" s="2" t="n"/>
      <c r="S215" s="2" t="n"/>
      <c r="T215" s="2" t="n"/>
      <c r="U215" s="2" t="n"/>
      <c r="V215" s="2" t="n"/>
      <c r="W215" s="2" t="n"/>
      <c r="X215" s="2" t="n"/>
      <c r="Y215" s="2" t="n"/>
      <c r="Z215" s="2" t="n"/>
      <c r="AA215" s="2" t="n"/>
      <c r="AB215" s="2" t="n"/>
      <c r="AC215" s="2" t="n"/>
      <c r="AD215" s="2" t="n"/>
      <c r="AE215" s="2" t="n"/>
      <c r="AF215" s="2" t="n"/>
      <c r="AG215" s="2" t="n"/>
      <c r="AH215" s="2" t="n"/>
      <c r="AI215" s="2" t="n"/>
      <c r="AJ215" s="2" t="n"/>
      <c r="AK215" s="2" t="n"/>
      <c r="AL215" s="2" t="n"/>
      <c r="AM215" s="2" t="n"/>
      <c r="AN215" s="2" t="n"/>
      <c r="AO215" s="2" t="n"/>
      <c r="AP215" s="2" t="n"/>
      <c r="AQ215" s="2" t="n"/>
      <c r="AR215" s="2" t="n"/>
      <c r="AS215" s="2" t="n"/>
      <c r="AT215" s="2" t="n"/>
      <c r="AU215" s="2" t="n"/>
      <c r="AV215" s="2" t="n"/>
      <c r="AW215" s="2" t="n"/>
      <c r="AX215" s="2" t="n"/>
      <c r="AY215" s="2" t="n"/>
      <c r="AZ215" s="2" t="n"/>
      <c r="BA215" s="2" t="n"/>
      <c r="BB215" s="2" t="n"/>
      <c r="BC215" s="2" t="n"/>
      <c r="BD215" s="2" t="n"/>
      <c r="BE215" s="2" t="n"/>
      <c r="BF215" s="2" t="n"/>
      <c r="BG215" s="2" t="n"/>
      <c r="BH215" s="2" t="n"/>
      <c r="BI215" s="2" t="n"/>
      <c r="BJ215" s="2" t="n"/>
      <c r="BK215" s="2" t="n"/>
      <c r="BL215" s="2" t="n"/>
      <c r="BM215" s="2" t="n"/>
      <c r="BN215" s="2" t="n"/>
      <c r="BO215" s="2" t="n"/>
      <c r="BP215" s="2" t="n"/>
      <c r="BQ215" s="2" t="n"/>
      <c r="BR215" s="2" t="n"/>
      <c r="BS215" s="2" t="n"/>
      <c r="BT215" s="2" t="n"/>
      <c r="BU215" s="2" t="n"/>
      <c r="BV215" s="2" t="n"/>
      <c r="BW215" s="2" t="n"/>
    </row>
    <row r="216" ht="31.5" customFormat="1" customHeight="1" s="40">
      <c r="A216" s="54">
        <f>IF(F216&lt;&gt;"",1+MAX($A$2:A215),"")</f>
        <v/>
      </c>
      <c r="B216" s="381" t="n"/>
      <c r="C216" s="53" t="inlineStr">
        <is>
          <t>Door Tag# 12, Dimension: 6'-0"x7'-0", Door Material: Metal Door w/ Frame, Door Type: Double Panel Swing Door</t>
        </is>
      </c>
      <c r="D216" s="370" t="n">
        <v>2</v>
      </c>
      <c r="E216" s="45" t="n">
        <v>0</v>
      </c>
      <c r="F216" s="370">
        <f>(1+E216)*D216</f>
        <v/>
      </c>
      <c r="G216" s="49" t="inlineStr">
        <is>
          <t>EA</t>
        </is>
      </c>
      <c r="H216" s="364" t="n">
        <v>1150</v>
      </c>
      <c r="I216" s="365">
        <f>H216*F216</f>
        <v/>
      </c>
      <c r="J216" s="366" t="n">
        <v>460</v>
      </c>
      <c r="K216" s="367">
        <f>J216*F216</f>
        <v/>
      </c>
      <c r="L216" s="368">
        <f>K216+I216</f>
        <v/>
      </c>
      <c r="M216" s="369" t="n"/>
      <c r="N216" s="18" t="n"/>
      <c r="O216" s="2" t="n"/>
      <c r="P216" s="2" t="n"/>
      <c r="Q216" s="2" t="n"/>
      <c r="R216" s="2" t="n"/>
      <c r="S216" s="2" t="n"/>
      <c r="T216" s="2" t="n"/>
      <c r="U216" s="2" t="n"/>
      <c r="V216" s="2" t="n"/>
      <c r="W216" s="2" t="n"/>
      <c r="X216" s="2" t="n"/>
      <c r="Y216" s="2" t="n"/>
      <c r="Z216" s="2" t="n"/>
      <c r="AA216" s="2" t="n"/>
      <c r="AB216" s="2" t="n"/>
      <c r="AC216" s="2" t="n"/>
      <c r="AD216" s="2" t="n"/>
      <c r="AE216" s="2" t="n"/>
      <c r="AF216" s="2" t="n"/>
      <c r="AG216" s="2" t="n"/>
      <c r="AH216" s="2" t="n"/>
      <c r="AI216" s="2" t="n"/>
      <c r="AJ216" s="2" t="n"/>
      <c r="AK216" s="2" t="n"/>
      <c r="AL216" s="2" t="n"/>
      <c r="AM216" s="2" t="n"/>
      <c r="AN216" s="2" t="n"/>
      <c r="AO216" s="2" t="n"/>
      <c r="AP216" s="2" t="n"/>
      <c r="AQ216" s="2" t="n"/>
      <c r="AR216" s="2" t="n"/>
      <c r="AS216" s="2" t="n"/>
      <c r="AT216" s="2" t="n"/>
      <c r="AU216" s="2" t="n"/>
      <c r="AV216" s="2" t="n"/>
      <c r="AW216" s="2" t="n"/>
      <c r="AX216" s="2" t="n"/>
      <c r="AY216" s="2" t="n"/>
      <c r="AZ216" s="2" t="n"/>
      <c r="BA216" s="2" t="n"/>
      <c r="BB216" s="2" t="n"/>
      <c r="BC216" s="2" t="n"/>
      <c r="BD216" s="2" t="n"/>
      <c r="BE216" s="2" t="n"/>
      <c r="BF216" s="2" t="n"/>
      <c r="BG216" s="2" t="n"/>
      <c r="BH216" s="2" t="n"/>
      <c r="BI216" s="2" t="n"/>
      <c r="BJ216" s="2" t="n"/>
      <c r="BK216" s="2" t="n"/>
      <c r="BL216" s="2" t="n"/>
      <c r="BM216" s="2" t="n"/>
      <c r="BN216" s="2" t="n"/>
      <c r="BO216" s="2" t="n"/>
      <c r="BP216" s="2" t="n"/>
      <c r="BQ216" s="2" t="n"/>
      <c r="BR216" s="2" t="n"/>
      <c r="BS216" s="2" t="n"/>
      <c r="BT216" s="2" t="n"/>
      <c r="BU216" s="2" t="n"/>
      <c r="BV216" s="2" t="n"/>
      <c r="BW216" s="2" t="n"/>
    </row>
    <row r="217" ht="31.5" customFormat="1" customHeight="1" s="40">
      <c r="A217" s="54">
        <f>IF(F217&lt;&gt;"",1+MAX($A$2:A216),"")</f>
        <v/>
      </c>
      <c r="B217" s="381" t="n"/>
      <c r="C217" s="53" t="inlineStr">
        <is>
          <t>Door Tag# 14, Dimension: 3'-0"x6'-0", Door Material: Metal Door w/ Frame, Door Type: Single Panel Swing Door</t>
        </is>
      </c>
      <c r="D217" s="370" t="n">
        <v>1</v>
      </c>
      <c r="E217" s="45" t="n">
        <v>0</v>
      </c>
      <c r="F217" s="370">
        <f>(1+E217)*D217</f>
        <v/>
      </c>
      <c r="G217" s="49" t="inlineStr">
        <is>
          <t>EA</t>
        </is>
      </c>
      <c r="H217" s="364" t="n">
        <v>700</v>
      </c>
      <c r="I217" s="365">
        <f>H217*F217</f>
        <v/>
      </c>
      <c r="J217" s="366" t="n">
        <v>395</v>
      </c>
      <c r="K217" s="367">
        <f>J217*F217</f>
        <v/>
      </c>
      <c r="L217" s="368">
        <f>K217+I217</f>
        <v/>
      </c>
      <c r="M217" s="369" t="n"/>
      <c r="N217" s="18" t="n"/>
      <c r="O217" s="2" t="n"/>
      <c r="P217" s="2" t="n"/>
      <c r="Q217" s="2" t="n"/>
      <c r="R217" s="2" t="n"/>
      <c r="S217" s="2" t="n"/>
      <c r="T217" s="2" t="n"/>
      <c r="U217" s="2" t="n"/>
      <c r="V217" s="2" t="n"/>
      <c r="W217" s="2" t="n"/>
      <c r="X217" s="2" t="n"/>
      <c r="Y217" s="2" t="n"/>
      <c r="Z217" s="2" t="n"/>
      <c r="AA217" s="2" t="n"/>
      <c r="AB217" s="2" t="n"/>
      <c r="AC217" s="2" t="n"/>
      <c r="AD217" s="2" t="n"/>
      <c r="AE217" s="2" t="n"/>
      <c r="AF217" s="2" t="n"/>
      <c r="AG217" s="2" t="n"/>
      <c r="AH217" s="2" t="n"/>
      <c r="AI217" s="2" t="n"/>
      <c r="AJ217" s="2" t="n"/>
      <c r="AK217" s="2" t="n"/>
      <c r="AL217" s="2" t="n"/>
      <c r="AM217" s="2" t="n"/>
      <c r="AN217" s="2" t="n"/>
      <c r="AO217" s="2" t="n"/>
      <c r="AP217" s="2" t="n"/>
      <c r="AQ217" s="2" t="n"/>
      <c r="AR217" s="2" t="n"/>
      <c r="AS217" s="2" t="n"/>
      <c r="AT217" s="2" t="n"/>
      <c r="AU217" s="2" t="n"/>
      <c r="AV217" s="2" t="n"/>
      <c r="AW217" s="2" t="n"/>
      <c r="AX217" s="2" t="n"/>
      <c r="AY217" s="2" t="n"/>
      <c r="AZ217" s="2" t="n"/>
      <c r="BA217" s="2" t="n"/>
      <c r="BB217" s="2" t="n"/>
      <c r="BC217" s="2" t="n"/>
      <c r="BD217" s="2" t="n"/>
      <c r="BE217" s="2" t="n"/>
      <c r="BF217" s="2" t="n"/>
      <c r="BG217" s="2" t="n"/>
      <c r="BH217" s="2" t="n"/>
      <c r="BI217" s="2" t="n"/>
      <c r="BJ217" s="2" t="n"/>
      <c r="BK217" s="2" t="n"/>
      <c r="BL217" s="2" t="n"/>
      <c r="BM217" s="2" t="n"/>
      <c r="BN217" s="2" t="n"/>
      <c r="BO217" s="2" t="n"/>
      <c r="BP217" s="2" t="n"/>
      <c r="BQ217" s="2" t="n"/>
      <c r="BR217" s="2" t="n"/>
      <c r="BS217" s="2" t="n"/>
      <c r="BT217" s="2" t="n"/>
      <c r="BU217" s="2" t="n"/>
      <c r="BV217" s="2" t="n"/>
      <c r="BW217" s="2" t="n"/>
    </row>
    <row r="218" ht="31.5" customFormat="1" customHeight="1" s="40">
      <c r="A218" s="54">
        <f>IF(F218&lt;&gt;"",1+MAX($A$2:A217),"")</f>
        <v/>
      </c>
      <c r="B218" s="381" t="n"/>
      <c r="C218" s="53" t="inlineStr">
        <is>
          <t>Door Tag# 15, Dimension: 3'-0"x8'-0", Door Material: Glass Door w/ Metal Frame, Door Type: Single Panel Swing Door</t>
        </is>
      </c>
      <c r="D218" s="370" t="n">
        <v>2</v>
      </c>
      <c r="E218" s="45" t="n">
        <v>0</v>
      </c>
      <c r="F218" s="370">
        <f>(1+E218)*D218</f>
        <v/>
      </c>
      <c r="G218" s="49" t="inlineStr">
        <is>
          <t>EA</t>
        </is>
      </c>
      <c r="H218" s="364" t="n">
        <v>900</v>
      </c>
      <c r="I218" s="365">
        <f>H218*F218</f>
        <v/>
      </c>
      <c r="J218" s="366" t="n">
        <v>420</v>
      </c>
      <c r="K218" s="367">
        <f>J218*F218</f>
        <v/>
      </c>
      <c r="L218" s="368">
        <f>K218+I218</f>
        <v/>
      </c>
      <c r="M218" s="369" t="n"/>
      <c r="N218" s="18" t="n"/>
      <c r="O218" s="2" t="n"/>
      <c r="P218" s="2" t="n"/>
      <c r="Q218" s="2" t="n"/>
      <c r="R218" s="2" t="n"/>
      <c r="S218" s="2" t="n"/>
      <c r="T218" s="2" t="n"/>
      <c r="U218" s="2" t="n"/>
      <c r="V218" s="2" t="n"/>
      <c r="W218" s="2" t="n"/>
      <c r="X218" s="2" t="n"/>
      <c r="Y218" s="2" t="n"/>
      <c r="Z218" s="2" t="n"/>
      <c r="AA218" s="2" t="n"/>
      <c r="AB218" s="2" t="n"/>
      <c r="AC218" s="2" t="n"/>
      <c r="AD218" s="2" t="n"/>
      <c r="AE218" s="2" t="n"/>
      <c r="AF218" s="2" t="n"/>
      <c r="AG218" s="2" t="n"/>
      <c r="AH218" s="2" t="n"/>
      <c r="AI218" s="2" t="n"/>
      <c r="AJ218" s="2" t="n"/>
      <c r="AK218" s="2" t="n"/>
      <c r="AL218" s="2" t="n"/>
      <c r="AM218" s="2" t="n"/>
      <c r="AN218" s="2" t="n"/>
      <c r="AO218" s="2" t="n"/>
      <c r="AP218" s="2" t="n"/>
      <c r="AQ218" s="2" t="n"/>
      <c r="AR218" s="2" t="n"/>
      <c r="AS218" s="2" t="n"/>
      <c r="AT218" s="2" t="n"/>
      <c r="AU218" s="2" t="n"/>
      <c r="AV218" s="2" t="n"/>
      <c r="AW218" s="2" t="n"/>
      <c r="AX218" s="2" t="n"/>
      <c r="AY218" s="2" t="n"/>
      <c r="AZ218" s="2" t="n"/>
      <c r="BA218" s="2" t="n"/>
      <c r="BB218" s="2" t="n"/>
      <c r="BC218" s="2" t="n"/>
      <c r="BD218" s="2" t="n"/>
      <c r="BE218" s="2" t="n"/>
      <c r="BF218" s="2" t="n"/>
      <c r="BG218" s="2" t="n"/>
      <c r="BH218" s="2" t="n"/>
      <c r="BI218" s="2" t="n"/>
      <c r="BJ218" s="2" t="n"/>
      <c r="BK218" s="2" t="n"/>
      <c r="BL218" s="2" t="n"/>
      <c r="BM218" s="2" t="n"/>
      <c r="BN218" s="2" t="n"/>
      <c r="BO218" s="2" t="n"/>
      <c r="BP218" s="2" t="n"/>
      <c r="BQ218" s="2" t="n"/>
      <c r="BR218" s="2" t="n"/>
      <c r="BS218" s="2" t="n"/>
      <c r="BT218" s="2" t="n"/>
      <c r="BU218" s="2" t="n"/>
      <c r="BV218" s="2" t="n"/>
      <c r="BW218" s="2" t="n"/>
    </row>
    <row r="219" ht="31.5" customFormat="1" customHeight="1" s="40">
      <c r="A219" s="54">
        <f>IF(F219&lt;&gt;"",1+MAX($A$2:A218),"")</f>
        <v/>
      </c>
      <c r="B219" s="381" t="n"/>
      <c r="C219" s="53" t="inlineStr">
        <is>
          <t>Door Tag# 16, Dimension: 3'-0"x42", Door Material: Metal Door w/ Frame, Door Type: Single Panel Swing Door</t>
        </is>
      </c>
      <c r="D219" s="370" t="n">
        <v>4</v>
      </c>
      <c r="E219" s="45" t="n">
        <v>0</v>
      </c>
      <c r="F219" s="370">
        <f>(1+E219)*D219</f>
        <v/>
      </c>
      <c r="G219" s="49" t="inlineStr">
        <is>
          <t>EA</t>
        </is>
      </c>
      <c r="H219" s="364" t="n">
        <v>600</v>
      </c>
      <c r="I219" s="365">
        <f>H219*F219</f>
        <v/>
      </c>
      <c r="J219" s="366" t="n">
        <v>240</v>
      </c>
      <c r="K219" s="367">
        <f>J219*F219</f>
        <v/>
      </c>
      <c r="L219" s="368">
        <f>K219+I219</f>
        <v/>
      </c>
      <c r="M219" s="369" t="n"/>
      <c r="N219" s="18" t="n"/>
      <c r="O219" s="2" t="n"/>
      <c r="P219" s="2" t="n"/>
      <c r="Q219" s="2" t="n"/>
      <c r="R219" s="2" t="n"/>
      <c r="S219" s="2" t="n"/>
      <c r="T219" s="2" t="n"/>
      <c r="U219" s="2" t="n"/>
      <c r="V219" s="2" t="n"/>
      <c r="W219" s="2" t="n"/>
      <c r="X219" s="2" t="n"/>
      <c r="Y219" s="2" t="n"/>
      <c r="Z219" s="2" t="n"/>
      <c r="AA219" s="2" t="n"/>
      <c r="AB219" s="2" t="n"/>
      <c r="AC219" s="2" t="n"/>
      <c r="AD219" s="2" t="n"/>
      <c r="AE219" s="2" t="n"/>
      <c r="AF219" s="2" t="n"/>
      <c r="AG219" s="2" t="n"/>
      <c r="AH219" s="2" t="n"/>
      <c r="AI219" s="2" t="n"/>
      <c r="AJ219" s="2" t="n"/>
      <c r="AK219" s="2" t="n"/>
      <c r="AL219" s="2" t="n"/>
      <c r="AM219" s="2" t="n"/>
      <c r="AN219" s="2" t="n"/>
      <c r="AO219" s="2" t="n"/>
      <c r="AP219" s="2" t="n"/>
      <c r="AQ219" s="2" t="n"/>
      <c r="AR219" s="2" t="n"/>
      <c r="AS219" s="2" t="n"/>
      <c r="AT219" s="2" t="n"/>
      <c r="AU219" s="2" t="n"/>
      <c r="AV219" s="2" t="n"/>
      <c r="AW219" s="2" t="n"/>
      <c r="AX219" s="2" t="n"/>
      <c r="AY219" s="2" t="n"/>
      <c r="AZ219" s="2" t="n"/>
      <c r="BA219" s="2" t="n"/>
      <c r="BB219" s="2" t="n"/>
      <c r="BC219" s="2" t="n"/>
      <c r="BD219" s="2" t="n"/>
      <c r="BE219" s="2" t="n"/>
      <c r="BF219" s="2" t="n"/>
      <c r="BG219" s="2" t="n"/>
      <c r="BH219" s="2" t="n"/>
      <c r="BI219" s="2" t="n"/>
      <c r="BJ219" s="2" t="n"/>
      <c r="BK219" s="2" t="n"/>
      <c r="BL219" s="2" t="n"/>
      <c r="BM219" s="2" t="n"/>
      <c r="BN219" s="2" t="n"/>
      <c r="BO219" s="2" t="n"/>
      <c r="BP219" s="2" t="n"/>
      <c r="BQ219" s="2" t="n"/>
      <c r="BR219" s="2" t="n"/>
      <c r="BS219" s="2" t="n"/>
      <c r="BT219" s="2" t="n"/>
      <c r="BU219" s="2" t="n"/>
      <c r="BV219" s="2" t="n"/>
      <c r="BW219" s="2" t="n"/>
    </row>
    <row r="220" ht="31.5" customFormat="1" customHeight="1" s="40">
      <c r="A220" s="54">
        <f>IF(F220&lt;&gt;"",1+MAX($A$2:A219),"")</f>
        <v/>
      </c>
      <c r="B220" s="381" t="n"/>
      <c r="C220" s="53" t="inlineStr">
        <is>
          <t>Door Tag# 17, Dimension: 2'-0"x2'-0", Door Material: Metal Door w/ Frame, Door Type: Single Panel Swing Door</t>
        </is>
      </c>
      <c r="D220" s="370" t="n">
        <v>4</v>
      </c>
      <c r="E220" s="45" t="n">
        <v>0</v>
      </c>
      <c r="F220" s="370">
        <f>(1+E220)*D220</f>
        <v/>
      </c>
      <c r="G220" s="49" t="inlineStr">
        <is>
          <t>EA</t>
        </is>
      </c>
      <c r="H220" s="364" t="n">
        <v>550</v>
      </c>
      <c r="I220" s="365">
        <f>H220*F220</f>
        <v/>
      </c>
      <c r="J220" s="366" t="n">
        <v>200</v>
      </c>
      <c r="K220" s="367">
        <f>J220*F220</f>
        <v/>
      </c>
      <c r="L220" s="368">
        <f>K220+I220</f>
        <v/>
      </c>
      <c r="M220" s="369" t="n"/>
      <c r="N220" s="18" t="n"/>
      <c r="O220" s="2" t="n"/>
      <c r="P220" s="2" t="n"/>
      <c r="Q220" s="2" t="n"/>
      <c r="R220" s="2" t="n"/>
      <c r="S220" s="2" t="n"/>
      <c r="T220" s="2" t="n"/>
      <c r="U220" s="2" t="n"/>
      <c r="V220" s="2" t="n"/>
      <c r="W220" s="2" t="n"/>
      <c r="X220" s="2" t="n"/>
      <c r="Y220" s="2" t="n"/>
      <c r="Z220" s="2" t="n"/>
      <c r="AA220" s="2" t="n"/>
      <c r="AB220" s="2" t="n"/>
      <c r="AC220" s="2" t="n"/>
      <c r="AD220" s="2" t="n"/>
      <c r="AE220" s="2" t="n"/>
      <c r="AF220" s="2" t="n"/>
      <c r="AG220" s="2" t="n"/>
      <c r="AH220" s="2" t="n"/>
      <c r="AI220" s="2" t="n"/>
      <c r="AJ220" s="2" t="n"/>
      <c r="AK220" s="2" t="n"/>
      <c r="AL220" s="2" t="n"/>
      <c r="AM220" s="2" t="n"/>
      <c r="AN220" s="2" t="n"/>
      <c r="AO220" s="2" t="n"/>
      <c r="AP220" s="2" t="n"/>
      <c r="AQ220" s="2" t="n"/>
      <c r="AR220" s="2" t="n"/>
      <c r="AS220" s="2" t="n"/>
      <c r="AT220" s="2" t="n"/>
      <c r="AU220" s="2" t="n"/>
      <c r="AV220" s="2" t="n"/>
      <c r="AW220" s="2" t="n"/>
      <c r="AX220" s="2" t="n"/>
      <c r="AY220" s="2" t="n"/>
      <c r="AZ220" s="2" t="n"/>
      <c r="BA220" s="2" t="n"/>
      <c r="BB220" s="2" t="n"/>
      <c r="BC220" s="2" t="n"/>
      <c r="BD220" s="2" t="n"/>
      <c r="BE220" s="2" t="n"/>
      <c r="BF220" s="2" t="n"/>
      <c r="BG220" s="2" t="n"/>
      <c r="BH220" s="2" t="n"/>
      <c r="BI220" s="2" t="n"/>
      <c r="BJ220" s="2" t="n"/>
      <c r="BK220" s="2" t="n"/>
      <c r="BL220" s="2" t="n"/>
      <c r="BM220" s="2" t="n"/>
      <c r="BN220" s="2" t="n"/>
      <c r="BO220" s="2" t="n"/>
      <c r="BP220" s="2" t="n"/>
      <c r="BQ220" s="2" t="n"/>
      <c r="BR220" s="2" t="n"/>
      <c r="BS220" s="2" t="n"/>
      <c r="BT220" s="2" t="n"/>
      <c r="BU220" s="2" t="n"/>
      <c r="BV220" s="2" t="n"/>
      <c r="BW220" s="2" t="n"/>
    </row>
    <row r="221" ht="31.5" customFormat="1" customHeight="1" s="40">
      <c r="A221" s="54">
        <f>IF(F221&lt;&gt;"",1+MAX($A$2:A220),"")</f>
        <v/>
      </c>
      <c r="B221" s="381" t="n"/>
      <c r="C221" s="53" t="inlineStr">
        <is>
          <t>Door Tag# 18, Dimension: 3'-0"x6'-8", Door Material: Metal Door w/ Frame, Door Type: Single Panel Swing Door</t>
        </is>
      </c>
      <c r="D221" s="370" t="n">
        <v>1</v>
      </c>
      <c r="E221" s="45" t="n">
        <v>0</v>
      </c>
      <c r="F221" s="370">
        <f>(1+E221)*D221</f>
        <v/>
      </c>
      <c r="G221" s="49" t="inlineStr">
        <is>
          <t>EA</t>
        </is>
      </c>
      <c r="H221" s="364" t="n">
        <v>675</v>
      </c>
      <c r="I221" s="365">
        <f>H221*F221</f>
        <v/>
      </c>
      <c r="J221" s="366" t="n">
        <v>285</v>
      </c>
      <c r="K221" s="367">
        <f>J221*F221</f>
        <v/>
      </c>
      <c r="L221" s="368">
        <f>K221+I221</f>
        <v/>
      </c>
      <c r="M221" s="369" t="n"/>
      <c r="N221" s="18" t="n"/>
      <c r="O221" s="2" t="n"/>
      <c r="P221" s="2" t="n"/>
      <c r="Q221" s="2" t="n"/>
      <c r="R221" s="2" t="n"/>
      <c r="S221" s="2" t="n"/>
      <c r="T221" s="2" t="n"/>
      <c r="U221" s="2" t="n"/>
      <c r="V221" s="2" t="n"/>
      <c r="W221" s="2" t="n"/>
      <c r="X221" s="2" t="n"/>
      <c r="Y221" s="2" t="n"/>
      <c r="Z221" s="2" t="n"/>
      <c r="AA221" s="2" t="n"/>
      <c r="AB221" s="2" t="n"/>
      <c r="AC221" s="2" t="n"/>
      <c r="AD221" s="2" t="n"/>
      <c r="AE221" s="2" t="n"/>
      <c r="AF221" s="2" t="n"/>
      <c r="AG221" s="2" t="n"/>
      <c r="AH221" s="2" t="n"/>
      <c r="AI221" s="2" t="n"/>
      <c r="AJ221" s="2" t="n"/>
      <c r="AK221" s="2" t="n"/>
      <c r="AL221" s="2" t="n"/>
      <c r="AM221" s="2" t="n"/>
      <c r="AN221" s="2" t="n"/>
      <c r="AO221" s="2" t="n"/>
      <c r="AP221" s="2" t="n"/>
      <c r="AQ221" s="2" t="n"/>
      <c r="AR221" s="2" t="n"/>
      <c r="AS221" s="2" t="n"/>
      <c r="AT221" s="2" t="n"/>
      <c r="AU221" s="2" t="n"/>
      <c r="AV221" s="2" t="n"/>
      <c r="AW221" s="2" t="n"/>
      <c r="AX221" s="2" t="n"/>
      <c r="AY221" s="2" t="n"/>
      <c r="AZ221" s="2" t="n"/>
      <c r="BA221" s="2" t="n"/>
      <c r="BB221" s="2" t="n"/>
      <c r="BC221" s="2" t="n"/>
      <c r="BD221" s="2" t="n"/>
      <c r="BE221" s="2" t="n"/>
      <c r="BF221" s="2" t="n"/>
      <c r="BG221" s="2" t="n"/>
      <c r="BH221" s="2" t="n"/>
      <c r="BI221" s="2" t="n"/>
      <c r="BJ221" s="2" t="n"/>
      <c r="BK221" s="2" t="n"/>
      <c r="BL221" s="2" t="n"/>
      <c r="BM221" s="2" t="n"/>
      <c r="BN221" s="2" t="n"/>
      <c r="BO221" s="2" t="n"/>
      <c r="BP221" s="2" t="n"/>
      <c r="BQ221" s="2" t="n"/>
      <c r="BR221" s="2" t="n"/>
      <c r="BS221" s="2" t="n"/>
      <c r="BT221" s="2" t="n"/>
      <c r="BU221" s="2" t="n"/>
      <c r="BV221" s="2" t="n"/>
      <c r="BW221" s="2" t="n"/>
    </row>
    <row r="222" ht="15.75" customFormat="1" customHeight="1" s="40">
      <c r="A222" s="54">
        <f>IF(F222&lt;&gt;"",1+MAX($A$2:A221),"")</f>
        <v/>
      </c>
      <c r="B222" s="381" t="n"/>
      <c r="C222" s="300" t="inlineStr">
        <is>
          <t>WINDOWS</t>
        </is>
      </c>
      <c r="D222" s="370" t="n"/>
      <c r="E222" s="45" t="n"/>
      <c r="F222" s="370" t="n"/>
      <c r="G222" s="49" t="n"/>
      <c r="H222" s="364" t="n"/>
      <c r="I222" s="365" t="n"/>
      <c r="J222" s="366" t="n"/>
      <c r="K222" s="367" t="n"/>
      <c r="L222" s="368" t="n"/>
      <c r="M222" s="369" t="n"/>
      <c r="N222" s="18" t="n"/>
      <c r="O222" s="2" t="n"/>
      <c r="P222" s="2" t="n"/>
      <c r="Q222" s="2" t="n"/>
      <c r="R222" s="2" t="n"/>
      <c r="S222" s="2" t="n"/>
      <c r="T222" s="2" t="n"/>
      <c r="U222" s="2" t="n"/>
      <c r="V222" s="2" t="n"/>
      <c r="W222" s="2" t="n"/>
      <c r="X222" s="2" t="n"/>
      <c r="Y222" s="2" t="n"/>
      <c r="Z222" s="2" t="n"/>
      <c r="AA222" s="2" t="n"/>
      <c r="AB222" s="2" t="n"/>
      <c r="AC222" s="2" t="n"/>
      <c r="AD222" s="2" t="n"/>
      <c r="AE222" s="2" t="n"/>
      <c r="AF222" s="2" t="n"/>
      <c r="AG222" s="2" t="n"/>
      <c r="AH222" s="2" t="n"/>
      <c r="AI222" s="2" t="n"/>
      <c r="AJ222" s="2" t="n"/>
      <c r="AK222" s="2" t="n"/>
      <c r="AL222" s="2" t="n"/>
      <c r="AM222" s="2" t="n"/>
      <c r="AN222" s="2" t="n"/>
      <c r="AO222" s="2" t="n"/>
      <c r="AP222" s="2" t="n"/>
      <c r="AQ222" s="2" t="n"/>
      <c r="AR222" s="2" t="n"/>
      <c r="AS222" s="2" t="n"/>
      <c r="AT222" s="2" t="n"/>
      <c r="AU222" s="2" t="n"/>
      <c r="AV222" s="2" t="n"/>
      <c r="AW222" s="2" t="n"/>
      <c r="AX222" s="2" t="n"/>
      <c r="AY222" s="2" t="n"/>
      <c r="AZ222" s="2" t="n"/>
      <c r="BA222" s="2" t="n"/>
      <c r="BB222" s="2" t="n"/>
      <c r="BC222" s="2" t="n"/>
      <c r="BD222" s="2" t="n"/>
      <c r="BE222" s="2" t="n"/>
      <c r="BF222" s="2" t="n"/>
      <c r="BG222" s="2" t="n"/>
      <c r="BH222" s="2" t="n"/>
      <c r="BI222" s="2" t="n"/>
      <c r="BJ222" s="2" t="n"/>
      <c r="BK222" s="2" t="n"/>
      <c r="BL222" s="2" t="n"/>
      <c r="BM222" s="2" t="n"/>
      <c r="BN222" s="2" t="n"/>
      <c r="BO222" s="2" t="n"/>
      <c r="BP222" s="2" t="n"/>
      <c r="BQ222" s="2" t="n"/>
      <c r="BR222" s="2" t="n"/>
      <c r="BS222" s="2" t="n"/>
      <c r="BT222" s="2" t="n"/>
      <c r="BU222" s="2" t="n"/>
      <c r="BV222" s="2" t="n"/>
      <c r="BW222" s="2" t="n"/>
    </row>
    <row r="223" ht="31.5" customFormat="1" customHeight="1" s="40">
      <c r="A223" s="54">
        <f>IF(F223&lt;&gt;"",1+MAX($A$2:A222),"")</f>
        <v/>
      </c>
      <c r="B223" s="381" t="n"/>
      <c r="C223" s="53" t="inlineStr">
        <is>
          <t>Window Tag # A, Dimension: 6'-0"x6'-0", Window Material: Vinyl Window, Window Type: Casement</t>
        </is>
      </c>
      <c r="D223" s="370" t="n">
        <v>59</v>
      </c>
      <c r="E223" s="45" t="n">
        <v>0</v>
      </c>
      <c r="F223" s="370">
        <f>(1+E223)*D223</f>
        <v/>
      </c>
      <c r="G223" s="49" t="inlineStr">
        <is>
          <t>EA</t>
        </is>
      </c>
      <c r="H223" s="364" t="n">
        <v>625</v>
      </c>
      <c r="I223" s="365">
        <f>H223*F223</f>
        <v/>
      </c>
      <c r="J223" s="366" t="n">
        <v>285</v>
      </c>
      <c r="K223" s="367">
        <f>J223*F223</f>
        <v/>
      </c>
      <c r="L223" s="368">
        <f>K223+I223</f>
        <v/>
      </c>
      <c r="M223" s="369" t="n"/>
      <c r="N223" s="18" t="n"/>
      <c r="O223" s="2" t="n"/>
      <c r="P223" s="2" t="n"/>
      <c r="Q223" s="2" t="n"/>
      <c r="R223" s="2" t="n"/>
      <c r="S223" s="2" t="n"/>
      <c r="T223" s="2" t="n"/>
      <c r="U223" s="2" t="n"/>
      <c r="V223" s="2" t="n"/>
      <c r="W223" s="2" t="n"/>
      <c r="X223" s="2" t="n"/>
      <c r="Y223" s="2" t="n"/>
      <c r="Z223" s="2" t="n"/>
      <c r="AA223" s="2" t="n"/>
      <c r="AB223" s="2" t="n"/>
      <c r="AC223" s="2" t="n"/>
      <c r="AD223" s="2" t="n"/>
      <c r="AE223" s="2" t="n"/>
      <c r="AF223" s="2" t="n"/>
      <c r="AG223" s="2" t="n"/>
      <c r="AH223" s="2" t="n"/>
      <c r="AI223" s="2" t="n"/>
      <c r="AJ223" s="2" t="n"/>
      <c r="AK223" s="2" t="n"/>
      <c r="AL223" s="2" t="n"/>
      <c r="AM223" s="2" t="n"/>
      <c r="AN223" s="2" t="n"/>
      <c r="AO223" s="2" t="n"/>
      <c r="AP223" s="2" t="n"/>
      <c r="AQ223" s="2" t="n"/>
      <c r="AR223" s="2" t="n"/>
      <c r="AS223" s="2" t="n"/>
      <c r="AT223" s="2" t="n"/>
      <c r="AU223" s="2" t="n"/>
      <c r="AV223" s="2" t="n"/>
      <c r="AW223" s="2" t="n"/>
      <c r="AX223" s="2" t="n"/>
      <c r="AY223" s="2" t="n"/>
      <c r="AZ223" s="2" t="n"/>
      <c r="BA223" s="2" t="n"/>
      <c r="BB223" s="2" t="n"/>
      <c r="BC223" s="2" t="n"/>
      <c r="BD223" s="2" t="n"/>
      <c r="BE223" s="2" t="n"/>
      <c r="BF223" s="2" t="n"/>
      <c r="BG223" s="2" t="n"/>
      <c r="BH223" s="2" t="n"/>
      <c r="BI223" s="2" t="n"/>
      <c r="BJ223" s="2" t="n"/>
      <c r="BK223" s="2" t="n"/>
      <c r="BL223" s="2" t="n"/>
      <c r="BM223" s="2" t="n"/>
      <c r="BN223" s="2" t="n"/>
      <c r="BO223" s="2" t="n"/>
      <c r="BP223" s="2" t="n"/>
      <c r="BQ223" s="2" t="n"/>
      <c r="BR223" s="2" t="n"/>
      <c r="BS223" s="2" t="n"/>
      <c r="BT223" s="2" t="n"/>
      <c r="BU223" s="2" t="n"/>
      <c r="BV223" s="2" t="n"/>
      <c r="BW223" s="2" t="n"/>
    </row>
    <row r="224" ht="31.5" customFormat="1" customHeight="1" s="40">
      <c r="A224" s="54">
        <f>IF(F224&lt;&gt;"",1+MAX($A$2:A223),"")</f>
        <v/>
      </c>
      <c r="B224" s="381" t="n"/>
      <c r="C224" s="53" t="inlineStr">
        <is>
          <t>Window Tag # B, Dimension: 4'-0"x6'-0", Window Material: Vinyl Window, Window Type: Sliding Window</t>
        </is>
      </c>
      <c r="D224" s="370" t="n">
        <v>92</v>
      </c>
      <c r="E224" s="45" t="n">
        <v>0</v>
      </c>
      <c r="F224" s="370">
        <f>(1+E224)*D224</f>
        <v/>
      </c>
      <c r="G224" s="49" t="inlineStr">
        <is>
          <t>EA</t>
        </is>
      </c>
      <c r="H224" s="364" t="n">
        <v>512</v>
      </c>
      <c r="I224" s="365">
        <f>H224*F224</f>
        <v/>
      </c>
      <c r="J224" s="366" t="n">
        <v>225</v>
      </c>
      <c r="K224" s="367">
        <f>J224*F224</f>
        <v/>
      </c>
      <c r="L224" s="368">
        <f>K224+I224</f>
        <v/>
      </c>
      <c r="M224" s="369" t="n"/>
      <c r="N224" s="18" t="n"/>
      <c r="O224" s="2" t="n"/>
      <c r="P224" s="2" t="n"/>
      <c r="Q224" s="2" t="n"/>
      <c r="R224" s="2" t="n"/>
      <c r="S224" s="2" t="n"/>
      <c r="T224" s="2" t="n"/>
      <c r="U224" s="2" t="n"/>
      <c r="V224" s="2" t="n"/>
      <c r="W224" s="2" t="n"/>
      <c r="X224" s="2" t="n"/>
      <c r="Y224" s="2" t="n"/>
      <c r="Z224" s="2" t="n"/>
      <c r="AA224" s="2" t="n"/>
      <c r="AB224" s="2" t="n"/>
      <c r="AC224" s="2" t="n"/>
      <c r="AD224" s="2" t="n"/>
      <c r="AE224" s="2" t="n"/>
      <c r="AF224" s="2" t="n"/>
      <c r="AG224" s="2" t="n"/>
      <c r="AH224" s="2" t="n"/>
      <c r="AI224" s="2" t="n"/>
      <c r="AJ224" s="2" t="n"/>
      <c r="AK224" s="2" t="n"/>
      <c r="AL224" s="2" t="n"/>
      <c r="AM224" s="2" t="n"/>
      <c r="AN224" s="2" t="n"/>
      <c r="AO224" s="2" t="n"/>
      <c r="AP224" s="2" t="n"/>
      <c r="AQ224" s="2" t="n"/>
      <c r="AR224" s="2" t="n"/>
      <c r="AS224" s="2" t="n"/>
      <c r="AT224" s="2" t="n"/>
      <c r="AU224" s="2" t="n"/>
      <c r="AV224" s="2" t="n"/>
      <c r="AW224" s="2" t="n"/>
      <c r="AX224" s="2" t="n"/>
      <c r="AY224" s="2" t="n"/>
      <c r="AZ224" s="2" t="n"/>
      <c r="BA224" s="2" t="n"/>
      <c r="BB224" s="2" t="n"/>
      <c r="BC224" s="2" t="n"/>
      <c r="BD224" s="2" t="n"/>
      <c r="BE224" s="2" t="n"/>
      <c r="BF224" s="2" t="n"/>
      <c r="BG224" s="2" t="n"/>
      <c r="BH224" s="2" t="n"/>
      <c r="BI224" s="2" t="n"/>
      <c r="BJ224" s="2" t="n"/>
      <c r="BK224" s="2" t="n"/>
      <c r="BL224" s="2" t="n"/>
      <c r="BM224" s="2" t="n"/>
      <c r="BN224" s="2" t="n"/>
      <c r="BO224" s="2" t="n"/>
      <c r="BP224" s="2" t="n"/>
      <c r="BQ224" s="2" t="n"/>
      <c r="BR224" s="2" t="n"/>
      <c r="BS224" s="2" t="n"/>
      <c r="BT224" s="2" t="n"/>
      <c r="BU224" s="2" t="n"/>
      <c r="BV224" s="2" t="n"/>
      <c r="BW224" s="2" t="n"/>
    </row>
    <row r="225" ht="31.5" customFormat="1" customHeight="1" s="40">
      <c r="A225" s="54">
        <f>IF(F225&lt;&gt;"",1+MAX($A$2:A224),"")</f>
        <v/>
      </c>
      <c r="B225" s="381" t="n"/>
      <c r="C225" s="53" t="inlineStr">
        <is>
          <t>Window Tag # C, Dimension: 2'-0"x6'-0", Window Material: Vinyl Window, Window Type: Casement Window</t>
        </is>
      </c>
      <c r="D225" s="370" t="n">
        <v>11</v>
      </c>
      <c r="E225" s="45" t="n">
        <v>0</v>
      </c>
      <c r="F225" s="370">
        <f>(1+E225)*D225</f>
        <v/>
      </c>
      <c r="G225" s="49" t="inlineStr">
        <is>
          <t>EA</t>
        </is>
      </c>
      <c r="H225" s="364" t="n">
        <v>450</v>
      </c>
      <c r="I225" s="365">
        <f>H225*F225</f>
        <v/>
      </c>
      <c r="J225" s="366" t="n">
        <v>200</v>
      </c>
      <c r="K225" s="367">
        <f>J225*F225</f>
        <v/>
      </c>
      <c r="L225" s="368">
        <f>K225+I225</f>
        <v/>
      </c>
      <c r="M225" s="369" t="n"/>
      <c r="N225" s="18" t="n"/>
      <c r="O225" s="2" t="n"/>
      <c r="P225" s="2" t="n"/>
      <c r="Q225" s="2" t="n"/>
      <c r="R225" s="2" t="n"/>
      <c r="S225" s="2" t="n"/>
      <c r="T225" s="2" t="n"/>
      <c r="U225" s="2" t="n"/>
      <c r="V225" s="2" t="n"/>
      <c r="W225" s="2" t="n"/>
      <c r="X225" s="2" t="n"/>
      <c r="Y225" s="2" t="n"/>
      <c r="Z225" s="2" t="n"/>
      <c r="AA225" s="2" t="n"/>
      <c r="AB225" s="2" t="n"/>
      <c r="AC225" s="2" t="n"/>
      <c r="AD225" s="2" t="n"/>
      <c r="AE225" s="2" t="n"/>
      <c r="AF225" s="2" t="n"/>
      <c r="AG225" s="2" t="n"/>
      <c r="AH225" s="2" t="n"/>
      <c r="AI225" s="2" t="n"/>
      <c r="AJ225" s="2" t="n"/>
      <c r="AK225" s="2" t="n"/>
      <c r="AL225" s="2" t="n"/>
      <c r="AM225" s="2" t="n"/>
      <c r="AN225" s="2" t="n"/>
      <c r="AO225" s="2" t="n"/>
      <c r="AP225" s="2" t="n"/>
      <c r="AQ225" s="2" t="n"/>
      <c r="AR225" s="2" t="n"/>
      <c r="AS225" s="2" t="n"/>
      <c r="AT225" s="2" t="n"/>
      <c r="AU225" s="2" t="n"/>
      <c r="AV225" s="2" t="n"/>
      <c r="AW225" s="2" t="n"/>
      <c r="AX225" s="2" t="n"/>
      <c r="AY225" s="2" t="n"/>
      <c r="AZ225" s="2" t="n"/>
      <c r="BA225" s="2" t="n"/>
      <c r="BB225" s="2" t="n"/>
      <c r="BC225" s="2" t="n"/>
      <c r="BD225" s="2" t="n"/>
      <c r="BE225" s="2" t="n"/>
      <c r="BF225" s="2" t="n"/>
      <c r="BG225" s="2" t="n"/>
      <c r="BH225" s="2" t="n"/>
      <c r="BI225" s="2" t="n"/>
      <c r="BJ225" s="2" t="n"/>
      <c r="BK225" s="2" t="n"/>
      <c r="BL225" s="2" t="n"/>
      <c r="BM225" s="2" t="n"/>
      <c r="BN225" s="2" t="n"/>
      <c r="BO225" s="2" t="n"/>
      <c r="BP225" s="2" t="n"/>
      <c r="BQ225" s="2" t="n"/>
      <c r="BR225" s="2" t="n"/>
      <c r="BS225" s="2" t="n"/>
      <c r="BT225" s="2" t="n"/>
      <c r="BU225" s="2" t="n"/>
      <c r="BV225" s="2" t="n"/>
      <c r="BW225" s="2" t="n"/>
    </row>
    <row r="226" ht="31.5" customFormat="1" customHeight="1" s="40">
      <c r="A226" s="54">
        <f>IF(F226&lt;&gt;"",1+MAX($A$2:A225),"")</f>
        <v/>
      </c>
      <c r="B226" s="381" t="n"/>
      <c r="C226" s="53" t="inlineStr">
        <is>
          <t>Window Tag # D, Dimension: 2'-0"x2'-0", Window Material: Vinyl Window, Window Type: Casement Window</t>
        </is>
      </c>
      <c r="D226" s="370" t="n">
        <v>20</v>
      </c>
      <c r="E226" s="45" t="n">
        <v>0</v>
      </c>
      <c r="F226" s="370">
        <f>(1+E226)*D226</f>
        <v/>
      </c>
      <c r="G226" s="49" t="inlineStr">
        <is>
          <t>EA</t>
        </is>
      </c>
      <c r="H226" s="364" t="n">
        <v>385</v>
      </c>
      <c r="I226" s="365">
        <f>H226*F226</f>
        <v/>
      </c>
      <c r="J226" s="366" t="n">
        <v>152</v>
      </c>
      <c r="K226" s="367">
        <f>J226*F226</f>
        <v/>
      </c>
      <c r="L226" s="368">
        <f>K226+I226</f>
        <v/>
      </c>
      <c r="M226" s="369" t="n"/>
      <c r="N226" s="18" t="n"/>
      <c r="O226" s="2" t="n"/>
      <c r="P226" s="2" t="n"/>
      <c r="Q226" s="2" t="n"/>
      <c r="R226" s="2" t="n"/>
      <c r="S226" s="2" t="n"/>
      <c r="T226" s="2" t="n"/>
      <c r="U226" s="2" t="n"/>
      <c r="V226" s="2" t="n"/>
      <c r="W226" s="2" t="n"/>
      <c r="X226" s="2" t="n"/>
      <c r="Y226" s="2" t="n"/>
      <c r="Z226" s="2" t="n"/>
      <c r="AA226" s="2" t="n"/>
      <c r="AB226" s="2" t="n"/>
      <c r="AC226" s="2" t="n"/>
      <c r="AD226" s="2" t="n"/>
      <c r="AE226" s="2" t="n"/>
      <c r="AF226" s="2" t="n"/>
      <c r="AG226" s="2" t="n"/>
      <c r="AH226" s="2" t="n"/>
      <c r="AI226" s="2" t="n"/>
      <c r="AJ226" s="2" t="n"/>
      <c r="AK226" s="2" t="n"/>
      <c r="AL226" s="2" t="n"/>
      <c r="AM226" s="2" t="n"/>
      <c r="AN226" s="2" t="n"/>
      <c r="AO226" s="2" t="n"/>
      <c r="AP226" s="2" t="n"/>
      <c r="AQ226" s="2" t="n"/>
      <c r="AR226" s="2" t="n"/>
      <c r="AS226" s="2" t="n"/>
      <c r="AT226" s="2" t="n"/>
      <c r="AU226" s="2" t="n"/>
      <c r="AV226" s="2" t="n"/>
      <c r="AW226" s="2" t="n"/>
      <c r="AX226" s="2" t="n"/>
      <c r="AY226" s="2" t="n"/>
      <c r="AZ226" s="2" t="n"/>
      <c r="BA226" s="2" t="n"/>
      <c r="BB226" s="2" t="n"/>
      <c r="BC226" s="2" t="n"/>
      <c r="BD226" s="2" t="n"/>
      <c r="BE226" s="2" t="n"/>
      <c r="BF226" s="2" t="n"/>
      <c r="BG226" s="2" t="n"/>
      <c r="BH226" s="2" t="n"/>
      <c r="BI226" s="2" t="n"/>
      <c r="BJ226" s="2" t="n"/>
      <c r="BK226" s="2" t="n"/>
      <c r="BL226" s="2" t="n"/>
      <c r="BM226" s="2" t="n"/>
      <c r="BN226" s="2" t="n"/>
      <c r="BO226" s="2" t="n"/>
      <c r="BP226" s="2" t="n"/>
      <c r="BQ226" s="2" t="n"/>
      <c r="BR226" s="2" t="n"/>
      <c r="BS226" s="2" t="n"/>
      <c r="BT226" s="2" t="n"/>
      <c r="BU226" s="2" t="n"/>
      <c r="BV226" s="2" t="n"/>
      <c r="BW226" s="2" t="n"/>
    </row>
    <row r="227" ht="15.75" customFormat="1" customHeight="1" s="40">
      <c r="A227" s="54">
        <f>IF(F227&lt;&gt;"",1+MAX($A$2:A226),"")</f>
        <v/>
      </c>
      <c r="B227" s="381" t="n"/>
      <c r="C227" s="53" t="inlineStr">
        <is>
          <t>Window Tag # F, Dimension: 9'-0"x8'-0", Window Type: Fixed Window</t>
        </is>
      </c>
      <c r="D227" s="370" t="n">
        <v>2</v>
      </c>
      <c r="E227" s="45" t="n">
        <v>0</v>
      </c>
      <c r="F227" s="370">
        <f>(1+E227)*D227</f>
        <v/>
      </c>
      <c r="G227" s="49" t="inlineStr">
        <is>
          <t>EA</t>
        </is>
      </c>
      <c r="H227" s="364" t="n">
        <v>1450</v>
      </c>
      <c r="I227" s="365">
        <f>H227*F227</f>
        <v/>
      </c>
      <c r="J227" s="366" t="n">
        <v>440</v>
      </c>
      <c r="K227" s="367">
        <f>J227*F227</f>
        <v/>
      </c>
      <c r="L227" s="368">
        <f>K227+I227</f>
        <v/>
      </c>
      <c r="M227" s="369" t="n"/>
      <c r="N227" s="18" t="n"/>
      <c r="O227" s="2" t="n"/>
      <c r="P227" s="2" t="n"/>
      <c r="Q227" s="2" t="n"/>
      <c r="R227" s="2" t="n"/>
      <c r="S227" s="2" t="n"/>
      <c r="T227" s="2" t="n"/>
      <c r="U227" s="2" t="n"/>
      <c r="V227" s="2" t="n"/>
      <c r="W227" s="2" t="n"/>
      <c r="X227" s="2" t="n"/>
      <c r="Y227" s="2" t="n"/>
      <c r="Z227" s="2" t="n"/>
      <c r="AA227" s="2" t="n"/>
      <c r="AB227" s="2" t="n"/>
      <c r="AC227" s="2" t="n"/>
      <c r="AD227" s="2" t="n"/>
      <c r="AE227" s="2" t="n"/>
      <c r="AF227" s="2" t="n"/>
      <c r="AG227" s="2" t="n"/>
      <c r="AH227" s="2" t="n"/>
      <c r="AI227" s="2" t="n"/>
      <c r="AJ227" s="2" t="n"/>
      <c r="AK227" s="2" t="n"/>
      <c r="AL227" s="2" t="n"/>
      <c r="AM227" s="2" t="n"/>
      <c r="AN227" s="2" t="n"/>
      <c r="AO227" s="2" t="n"/>
      <c r="AP227" s="2" t="n"/>
      <c r="AQ227" s="2" t="n"/>
      <c r="AR227" s="2" t="n"/>
      <c r="AS227" s="2" t="n"/>
      <c r="AT227" s="2" t="n"/>
      <c r="AU227" s="2" t="n"/>
      <c r="AV227" s="2" t="n"/>
      <c r="AW227" s="2" t="n"/>
      <c r="AX227" s="2" t="n"/>
      <c r="AY227" s="2" t="n"/>
      <c r="AZ227" s="2" t="n"/>
      <c r="BA227" s="2" t="n"/>
      <c r="BB227" s="2" t="n"/>
      <c r="BC227" s="2" t="n"/>
      <c r="BD227" s="2" t="n"/>
      <c r="BE227" s="2" t="n"/>
      <c r="BF227" s="2" t="n"/>
      <c r="BG227" s="2" t="n"/>
      <c r="BH227" s="2" t="n"/>
      <c r="BI227" s="2" t="n"/>
      <c r="BJ227" s="2" t="n"/>
      <c r="BK227" s="2" t="n"/>
      <c r="BL227" s="2" t="n"/>
      <c r="BM227" s="2" t="n"/>
      <c r="BN227" s="2" t="n"/>
      <c r="BO227" s="2" t="n"/>
      <c r="BP227" s="2" t="n"/>
      <c r="BQ227" s="2" t="n"/>
      <c r="BR227" s="2" t="n"/>
      <c r="BS227" s="2" t="n"/>
      <c r="BT227" s="2" t="n"/>
      <c r="BU227" s="2" t="n"/>
      <c r="BV227" s="2" t="n"/>
      <c r="BW227" s="2" t="n"/>
    </row>
    <row r="228" ht="31.5" customFormat="1" customHeight="1" s="40">
      <c r="A228" s="54">
        <f>IF(F228&lt;&gt;"",1+MAX($A$2:A227),"")</f>
        <v/>
      </c>
      <c r="B228" s="381" t="n"/>
      <c r="C228" s="53" t="inlineStr">
        <is>
          <t>Window Tag # G, Dimension: 9'-0"x12'-8", Window Type: Fixed Window</t>
        </is>
      </c>
      <c r="D228" s="370" t="n">
        <v>3</v>
      </c>
      <c r="E228" s="45" t="n">
        <v>0</v>
      </c>
      <c r="F228" s="370">
        <f>(1+E228)*D228</f>
        <v/>
      </c>
      <c r="G228" s="49" t="inlineStr">
        <is>
          <t>EA</t>
        </is>
      </c>
      <c r="H228" s="364" t="n">
        <v>1600</v>
      </c>
      <c r="I228" s="365">
        <f>H228*F228</f>
        <v/>
      </c>
      <c r="J228" s="366" t="n">
        <v>550</v>
      </c>
      <c r="K228" s="367">
        <f>J228*F228</f>
        <v/>
      </c>
      <c r="L228" s="368">
        <f>K228+I228</f>
        <v/>
      </c>
      <c r="M228" s="369" t="n"/>
      <c r="N228" s="18" t="n"/>
      <c r="O228" s="2" t="n"/>
      <c r="P228" s="2" t="n"/>
      <c r="Q228" s="2" t="n"/>
      <c r="R228" s="2" t="n"/>
      <c r="S228" s="2" t="n"/>
      <c r="T228" s="2" t="n"/>
      <c r="U228" s="2" t="n"/>
      <c r="V228" s="2" t="n"/>
      <c r="W228" s="2" t="n"/>
      <c r="X228" s="2" t="n"/>
      <c r="Y228" s="2" t="n"/>
      <c r="Z228" s="2" t="n"/>
      <c r="AA228" s="2" t="n"/>
      <c r="AB228" s="2" t="n"/>
      <c r="AC228" s="2" t="n"/>
      <c r="AD228" s="2" t="n"/>
      <c r="AE228" s="2" t="n"/>
      <c r="AF228" s="2" t="n"/>
      <c r="AG228" s="2" t="n"/>
      <c r="AH228" s="2" t="n"/>
      <c r="AI228" s="2" t="n"/>
      <c r="AJ228" s="2" t="n"/>
      <c r="AK228" s="2" t="n"/>
      <c r="AL228" s="2" t="n"/>
      <c r="AM228" s="2" t="n"/>
      <c r="AN228" s="2" t="n"/>
      <c r="AO228" s="2" t="n"/>
      <c r="AP228" s="2" t="n"/>
      <c r="AQ228" s="2" t="n"/>
      <c r="AR228" s="2" t="n"/>
      <c r="AS228" s="2" t="n"/>
      <c r="AT228" s="2" t="n"/>
      <c r="AU228" s="2" t="n"/>
      <c r="AV228" s="2" t="n"/>
      <c r="AW228" s="2" t="n"/>
      <c r="AX228" s="2" t="n"/>
      <c r="AY228" s="2" t="n"/>
      <c r="AZ228" s="2" t="n"/>
      <c r="BA228" s="2" t="n"/>
      <c r="BB228" s="2" t="n"/>
      <c r="BC228" s="2" t="n"/>
      <c r="BD228" s="2" t="n"/>
      <c r="BE228" s="2" t="n"/>
      <c r="BF228" s="2" t="n"/>
      <c r="BG228" s="2" t="n"/>
      <c r="BH228" s="2" t="n"/>
      <c r="BI228" s="2" t="n"/>
      <c r="BJ228" s="2" t="n"/>
      <c r="BK228" s="2" t="n"/>
      <c r="BL228" s="2" t="n"/>
      <c r="BM228" s="2" t="n"/>
      <c r="BN228" s="2" t="n"/>
      <c r="BO228" s="2" t="n"/>
      <c r="BP228" s="2" t="n"/>
      <c r="BQ228" s="2" t="n"/>
      <c r="BR228" s="2" t="n"/>
      <c r="BS228" s="2" t="n"/>
      <c r="BT228" s="2" t="n"/>
      <c r="BU228" s="2" t="n"/>
      <c r="BV228" s="2" t="n"/>
      <c r="BW228" s="2" t="n"/>
    </row>
    <row r="229" ht="15.75" customFormat="1" customHeight="1" s="40">
      <c r="A229" s="54">
        <f>IF(F229&lt;&gt;"",1+MAX($A$2:A228),"")</f>
        <v/>
      </c>
      <c r="B229" s="381" t="n"/>
      <c r="C229" s="300" t="inlineStr">
        <is>
          <t>DOOR HARDWARE SET</t>
        </is>
      </c>
      <c r="D229" s="370" t="n"/>
      <c r="E229" s="45" t="n"/>
      <c r="F229" s="370" t="n"/>
      <c r="G229" s="49" t="n"/>
      <c r="H229" s="364" t="n"/>
      <c r="I229" s="365" t="n"/>
      <c r="J229" s="366" t="n"/>
      <c r="K229" s="367" t="n"/>
      <c r="L229" s="368" t="n"/>
      <c r="M229" s="369" t="n"/>
      <c r="N229" s="18" t="n"/>
      <c r="O229" s="2" t="n"/>
      <c r="P229" s="2" t="n"/>
      <c r="Q229" s="2" t="n"/>
      <c r="R229" s="2" t="n"/>
      <c r="S229" s="2" t="n"/>
      <c r="T229" s="2" t="n"/>
      <c r="U229" s="2" t="n"/>
      <c r="V229" s="2" t="n"/>
      <c r="W229" s="2" t="n"/>
      <c r="X229" s="2" t="n"/>
      <c r="Y229" s="2" t="n"/>
      <c r="Z229" s="2" t="n"/>
      <c r="AA229" s="2" t="n"/>
      <c r="AB229" s="2" t="n"/>
      <c r="AC229" s="2" t="n"/>
      <c r="AD229" s="2" t="n"/>
      <c r="AE229" s="2" t="n"/>
      <c r="AF229" s="2" t="n"/>
      <c r="AG229" s="2" t="n"/>
      <c r="AH229" s="2" t="n"/>
      <c r="AI229" s="2" t="n"/>
      <c r="AJ229" s="2" t="n"/>
      <c r="AK229" s="2" t="n"/>
      <c r="AL229" s="2" t="n"/>
      <c r="AM229" s="2" t="n"/>
      <c r="AN229" s="2" t="n"/>
      <c r="AO229" s="2" t="n"/>
      <c r="AP229" s="2" t="n"/>
      <c r="AQ229" s="2" t="n"/>
      <c r="AR229" s="2" t="n"/>
      <c r="AS229" s="2" t="n"/>
      <c r="AT229" s="2" t="n"/>
      <c r="AU229" s="2" t="n"/>
      <c r="AV229" s="2" t="n"/>
      <c r="AW229" s="2" t="n"/>
      <c r="AX229" s="2" t="n"/>
      <c r="AY229" s="2" t="n"/>
      <c r="AZ229" s="2" t="n"/>
      <c r="BA229" s="2" t="n"/>
      <c r="BB229" s="2" t="n"/>
      <c r="BC229" s="2" t="n"/>
      <c r="BD229" s="2" t="n"/>
      <c r="BE229" s="2" t="n"/>
      <c r="BF229" s="2" t="n"/>
      <c r="BG229" s="2" t="n"/>
      <c r="BH229" s="2" t="n"/>
      <c r="BI229" s="2" t="n"/>
      <c r="BJ229" s="2" t="n"/>
      <c r="BK229" s="2" t="n"/>
      <c r="BL229" s="2" t="n"/>
      <c r="BM229" s="2" t="n"/>
      <c r="BN229" s="2" t="n"/>
      <c r="BO229" s="2" t="n"/>
      <c r="BP229" s="2" t="n"/>
      <c r="BQ229" s="2" t="n"/>
      <c r="BR229" s="2" t="n"/>
      <c r="BS229" s="2" t="n"/>
      <c r="BT229" s="2" t="n"/>
      <c r="BU229" s="2" t="n"/>
      <c r="BV229" s="2" t="n"/>
      <c r="BW229" s="2" t="n"/>
    </row>
    <row r="230" ht="31.5" customFormat="1" customHeight="1" s="40">
      <c r="A230" s="54">
        <f>IF(F230&lt;&gt;"",1+MAX($A$2:A229),"")</f>
        <v/>
      </c>
      <c r="B230" s="381" t="n"/>
      <c r="C230" s="53" t="inlineStr">
        <is>
          <t>Allowance Is Added In Door Hardware Set
Number Of Door =321 Each</t>
        </is>
      </c>
      <c r="D230" s="370" t="n">
        <v>1</v>
      </c>
      <c r="E230" s="45" t="n">
        <v>0</v>
      </c>
      <c r="F230" s="370">
        <f>(1+E230)*D230</f>
        <v/>
      </c>
      <c r="G230" s="49" t="inlineStr">
        <is>
          <t>LS</t>
        </is>
      </c>
      <c r="H230" s="385">
        <f>321*120</f>
        <v/>
      </c>
      <c r="I230" s="365">
        <f>H230*F230</f>
        <v/>
      </c>
      <c r="J230" s="386">
        <f>321*50</f>
        <v/>
      </c>
      <c r="K230" s="367">
        <f>J230*F230</f>
        <v/>
      </c>
      <c r="L230" s="368">
        <f>K230+I230</f>
        <v/>
      </c>
      <c r="M230" s="369" t="n"/>
      <c r="N230" s="18" t="n"/>
      <c r="O230" s="2" t="n"/>
      <c r="P230" s="2" t="n"/>
      <c r="Q230" s="2" t="n"/>
      <c r="R230" s="2" t="n"/>
      <c r="S230" s="2" t="n"/>
      <c r="T230" s="2" t="n"/>
      <c r="U230" s="2" t="n"/>
      <c r="V230" s="2" t="n"/>
      <c r="W230" s="2" t="n"/>
      <c r="X230" s="2" t="n"/>
      <c r="Y230" s="2" t="n"/>
      <c r="Z230" s="2" t="n"/>
      <c r="AA230" s="2" t="n"/>
      <c r="AB230" s="2" t="n"/>
      <c r="AC230" s="2" t="n"/>
      <c r="AD230" s="2" t="n"/>
      <c r="AE230" s="2" t="n"/>
      <c r="AF230" s="2" t="n"/>
      <c r="AG230" s="2" t="n"/>
      <c r="AH230" s="2" t="n"/>
      <c r="AI230" s="2" t="n"/>
      <c r="AJ230" s="2" t="n"/>
      <c r="AK230" s="2" t="n"/>
      <c r="AL230" s="2" t="n"/>
      <c r="AM230" s="2" t="n"/>
      <c r="AN230" s="2" t="n"/>
      <c r="AO230" s="2" t="n"/>
      <c r="AP230" s="2" t="n"/>
      <c r="AQ230" s="2" t="n"/>
      <c r="AR230" s="2" t="n"/>
      <c r="AS230" s="2" t="n"/>
      <c r="AT230" s="2" t="n"/>
      <c r="AU230" s="2" t="n"/>
      <c r="AV230" s="2" t="n"/>
      <c r="AW230" s="2" t="n"/>
      <c r="AX230" s="2" t="n"/>
      <c r="AY230" s="2" t="n"/>
      <c r="AZ230" s="2" t="n"/>
      <c r="BA230" s="2" t="n"/>
      <c r="BB230" s="2" t="n"/>
      <c r="BC230" s="2" t="n"/>
      <c r="BD230" s="2" t="n"/>
      <c r="BE230" s="2" t="n"/>
      <c r="BF230" s="2" t="n"/>
      <c r="BG230" s="2" t="n"/>
      <c r="BH230" s="2" t="n"/>
      <c r="BI230" s="2" t="n"/>
      <c r="BJ230" s="2" t="n"/>
      <c r="BK230" s="2" t="n"/>
      <c r="BL230" s="2" t="n"/>
      <c r="BM230" s="2" t="n"/>
      <c r="BN230" s="2" t="n"/>
      <c r="BO230" s="2" t="n"/>
      <c r="BP230" s="2" t="n"/>
      <c r="BQ230" s="2" t="n"/>
      <c r="BR230" s="2" t="n"/>
      <c r="BS230" s="2" t="n"/>
      <c r="BT230" s="2" t="n"/>
      <c r="BU230" s="2" t="n"/>
      <c r="BV230" s="2" t="n"/>
      <c r="BW230" s="2" t="n"/>
    </row>
    <row r="231" ht="15.75" customFormat="1" customHeight="1" s="40">
      <c r="A231" s="54">
        <f>IF(F231&lt;&gt;"",1+MAX($A$2:A230),"")</f>
        <v/>
      </c>
      <c r="B231" s="60" t="n"/>
      <c r="C231" s="15" t="n"/>
      <c r="D231" s="370" t="n"/>
      <c r="E231" s="45" t="n"/>
      <c r="F231" s="370" t="n"/>
      <c r="G231" s="49" t="n"/>
      <c r="H231" s="364" t="n"/>
      <c r="I231" s="365" t="n"/>
      <c r="J231" s="371" t="n"/>
      <c r="K231" s="367" t="n"/>
      <c r="L231" s="368" t="n"/>
      <c r="M231" s="369" t="n"/>
      <c r="N231" s="18" t="n"/>
      <c r="O231" s="2" t="n"/>
      <c r="P231" s="2" t="n"/>
      <c r="Q231" s="2" t="n"/>
      <c r="R231" s="2" t="n"/>
      <c r="S231" s="2" t="n"/>
      <c r="T231" s="2" t="n"/>
      <c r="U231" s="2" t="n"/>
      <c r="V231" s="2" t="n"/>
      <c r="W231" s="2" t="n"/>
      <c r="X231" s="2" t="n"/>
      <c r="Y231" s="2" t="n"/>
      <c r="Z231" s="2" t="n"/>
      <c r="AA231" s="2" t="n"/>
      <c r="AB231" s="2" t="n"/>
      <c r="AC231" s="2" t="n"/>
      <c r="AD231" s="2" t="n"/>
      <c r="AE231" s="2" t="n"/>
      <c r="AF231" s="2" t="n"/>
      <c r="AG231" s="2" t="n"/>
      <c r="AH231" s="2" t="n"/>
      <c r="AI231" s="2" t="n"/>
      <c r="AJ231" s="2" t="n"/>
      <c r="AK231" s="2" t="n"/>
      <c r="AL231" s="2" t="n"/>
      <c r="AM231" s="2" t="n"/>
      <c r="AN231" s="2" t="n"/>
      <c r="AO231" s="2" t="n"/>
      <c r="AP231" s="2" t="n"/>
      <c r="AQ231" s="2" t="n"/>
      <c r="AR231" s="2" t="n"/>
      <c r="AS231" s="2" t="n"/>
      <c r="AT231" s="2" t="n"/>
      <c r="AU231" s="2" t="n"/>
      <c r="AV231" s="2" t="n"/>
      <c r="AW231" s="2" t="n"/>
      <c r="AX231" s="2" t="n"/>
      <c r="AY231" s="2" t="n"/>
      <c r="AZ231" s="2" t="n"/>
      <c r="BA231" s="2" t="n"/>
      <c r="BB231" s="2" t="n"/>
      <c r="BC231" s="2" t="n"/>
      <c r="BD231" s="2" t="n"/>
      <c r="BE231" s="2" t="n"/>
      <c r="BF231" s="2" t="n"/>
      <c r="BG231" s="2" t="n"/>
      <c r="BH231" s="2" t="n"/>
      <c r="BI231" s="2" t="n"/>
      <c r="BJ231" s="2" t="n"/>
      <c r="BK231" s="2" t="n"/>
      <c r="BL231" s="2" t="n"/>
      <c r="BM231" s="2" t="n"/>
      <c r="BN231" s="2" t="n"/>
      <c r="BO231" s="2" t="n"/>
      <c r="BP231" s="2" t="n"/>
      <c r="BQ231" s="2" t="n"/>
      <c r="BR231" s="2" t="n"/>
      <c r="BS231" s="2" t="n"/>
      <c r="BT231" s="2" t="n"/>
      <c r="BU231" s="2" t="n"/>
      <c r="BV231" s="2" t="n"/>
      <c r="BW231" s="2" t="n"/>
    </row>
    <row r="232" ht="20.25" customFormat="1" customHeight="1" s="41">
      <c r="A232" s="272" t="inlineStr">
        <is>
          <t>09. FINISHES</t>
        </is>
      </c>
      <c r="B232" s="306" t="n"/>
      <c r="C232" s="306" t="n"/>
      <c r="D232" s="306" t="n"/>
      <c r="E232" s="306" t="n"/>
      <c r="F232" s="306" t="n"/>
      <c r="G232" s="306" t="n"/>
      <c r="H232" s="306" t="n"/>
      <c r="I232" s="306" t="n"/>
      <c r="J232" s="306" t="n"/>
      <c r="K232" s="306" t="n"/>
      <c r="L232" s="306" t="n"/>
      <c r="M232" s="306" t="n"/>
      <c r="N232" s="362">
        <f>SUM(L233:L273)</f>
        <v/>
      </c>
      <c r="O232" s="2" t="n"/>
      <c r="P232" s="2" t="n"/>
    </row>
    <row r="233" ht="15.75" customFormat="1" customHeight="1" s="40">
      <c r="A233" s="54">
        <f>IF(F233&lt;&gt;"",1+MAX($A$2:A232),"")</f>
        <v/>
      </c>
      <c r="B233" s="60" t="n"/>
      <c r="C233" s="15" t="n"/>
      <c r="D233" s="370" t="n"/>
      <c r="E233" s="45" t="n"/>
      <c r="F233" s="370" t="n"/>
      <c r="G233" s="49" t="n"/>
      <c r="H233" s="364" t="n"/>
      <c r="I233" s="365" t="n"/>
      <c r="J233" s="371" t="n"/>
      <c r="K233" s="367" t="n"/>
      <c r="L233" s="368" t="n"/>
      <c r="M233" s="369" t="n"/>
      <c r="N233" s="18" t="n"/>
      <c r="O233" s="2" t="n"/>
      <c r="P233" s="2" t="n"/>
      <c r="Q233" s="2" t="n"/>
      <c r="R233" s="2" t="n"/>
      <c r="S233" s="2" t="n"/>
      <c r="T233" s="2" t="n"/>
      <c r="U233" s="2" t="n"/>
      <c r="V233" s="2" t="n"/>
      <c r="W233" s="2" t="n"/>
      <c r="X233" s="2" t="n"/>
      <c r="Y233" s="2" t="n"/>
      <c r="Z233" s="2" t="n"/>
      <c r="AA233" s="2" t="n"/>
      <c r="AB233" s="2" t="n"/>
      <c r="AC233" s="2" t="n"/>
      <c r="AD233" s="2" t="n"/>
      <c r="AE233" s="2" t="n"/>
      <c r="AF233" s="2" t="n"/>
      <c r="AG233" s="2" t="n"/>
      <c r="AH233" s="2" t="n"/>
      <c r="AI233" s="2" t="n"/>
      <c r="AJ233" s="2" t="n"/>
      <c r="AK233" s="2" t="n"/>
      <c r="AL233" s="2" t="n"/>
      <c r="AM233" s="2" t="n"/>
      <c r="AN233" s="2" t="n"/>
      <c r="AO233" s="2" t="n"/>
      <c r="AP233" s="2" t="n"/>
      <c r="AQ233" s="2" t="n"/>
      <c r="AR233" s="2" t="n"/>
      <c r="AS233" s="2" t="n"/>
      <c r="AT233" s="2" t="n"/>
      <c r="AU233" s="2" t="n"/>
      <c r="AV233" s="2" t="n"/>
      <c r="AW233" s="2" t="n"/>
      <c r="AX233" s="2" t="n"/>
      <c r="AY233" s="2" t="n"/>
      <c r="AZ233" s="2" t="n"/>
      <c r="BA233" s="2" t="n"/>
      <c r="BB233" s="2" t="n"/>
      <c r="BC233" s="2" t="n"/>
      <c r="BD233" s="2" t="n"/>
      <c r="BE233" s="2" t="n"/>
      <c r="BF233" s="2" t="n"/>
      <c r="BG233" s="2" t="n"/>
      <c r="BH233" s="2" t="n"/>
      <c r="BI233" s="2" t="n"/>
      <c r="BJ233" s="2" t="n"/>
      <c r="BK233" s="2" t="n"/>
      <c r="BL233" s="2" t="n"/>
      <c r="BM233" s="2" t="n"/>
      <c r="BN233" s="2" t="n"/>
      <c r="BO233" s="2" t="n"/>
      <c r="BP233" s="2" t="n"/>
      <c r="BQ233" s="2" t="n"/>
      <c r="BR233" s="2" t="n"/>
      <c r="BS233" s="2" t="n"/>
      <c r="BT233" s="2" t="n"/>
      <c r="BU233" s="2" t="n"/>
      <c r="BV233" s="2" t="n"/>
      <c r="BW233" s="2" t="n"/>
    </row>
    <row r="234" ht="15.75" customFormat="1" customHeight="1" s="40">
      <c r="A234" s="54">
        <f>IF(F234&lt;&gt;"",1+MAX($A$2:A233),"")</f>
        <v/>
      </c>
      <c r="B234" s="387" t="inlineStr">
        <is>
          <t>A2.1/A3.2</t>
        </is>
      </c>
      <c r="C234" s="300" t="inlineStr">
        <is>
          <t>FLOORING</t>
        </is>
      </c>
      <c r="D234" s="370" t="n"/>
      <c r="E234" s="45" t="n"/>
      <c r="F234" s="370" t="n"/>
      <c r="G234" s="49" t="n"/>
      <c r="H234" s="364" t="n"/>
      <c r="I234" s="365" t="n"/>
      <c r="J234" s="371" t="n"/>
      <c r="K234" s="367" t="n"/>
      <c r="L234" s="368" t="n"/>
      <c r="M234" s="369" t="n"/>
      <c r="N234" s="18" t="n"/>
      <c r="O234" s="2" t="n"/>
      <c r="P234" s="2" t="n"/>
      <c r="Q234" s="2" t="n"/>
      <c r="R234" s="2" t="n"/>
      <c r="S234" s="2" t="n"/>
      <c r="T234" s="2" t="n"/>
      <c r="U234" s="2" t="n"/>
      <c r="V234" s="2" t="n"/>
      <c r="W234" s="2" t="n"/>
      <c r="X234" s="2" t="n"/>
      <c r="Y234" s="2" t="n"/>
      <c r="Z234" s="2" t="n"/>
      <c r="AA234" s="2" t="n"/>
      <c r="AB234" s="2" t="n"/>
      <c r="AC234" s="2" t="n"/>
      <c r="AD234" s="2" t="n"/>
      <c r="AE234" s="2" t="n"/>
      <c r="AF234" s="2" t="n"/>
      <c r="AG234" s="2" t="n"/>
      <c r="AH234" s="2" t="n"/>
      <c r="AI234" s="2" t="n"/>
      <c r="AJ234" s="2" t="n"/>
      <c r="AK234" s="2" t="n"/>
      <c r="AL234" s="2" t="n"/>
      <c r="AM234" s="2" t="n"/>
      <c r="AN234" s="2" t="n"/>
      <c r="AO234" s="2" t="n"/>
      <c r="AP234" s="2" t="n"/>
      <c r="AQ234" s="2" t="n"/>
      <c r="AR234" s="2" t="n"/>
      <c r="AS234" s="2" t="n"/>
      <c r="AT234" s="2" t="n"/>
      <c r="AU234" s="2" t="n"/>
      <c r="AV234" s="2" t="n"/>
      <c r="AW234" s="2" t="n"/>
      <c r="AX234" s="2" t="n"/>
      <c r="AY234" s="2" t="n"/>
      <c r="AZ234" s="2" t="n"/>
      <c r="BA234" s="2" t="n"/>
      <c r="BB234" s="2" t="n"/>
      <c r="BC234" s="2" t="n"/>
      <c r="BD234" s="2" t="n"/>
      <c r="BE234" s="2" t="n"/>
      <c r="BF234" s="2" t="n"/>
      <c r="BG234" s="2" t="n"/>
      <c r="BH234" s="2" t="n"/>
      <c r="BI234" s="2" t="n"/>
      <c r="BJ234" s="2" t="n"/>
      <c r="BK234" s="2" t="n"/>
      <c r="BL234" s="2" t="n"/>
      <c r="BM234" s="2" t="n"/>
      <c r="BN234" s="2" t="n"/>
      <c r="BO234" s="2" t="n"/>
      <c r="BP234" s="2" t="n"/>
      <c r="BQ234" s="2" t="n"/>
      <c r="BR234" s="2" t="n"/>
      <c r="BS234" s="2" t="n"/>
      <c r="BT234" s="2" t="n"/>
      <c r="BU234" s="2" t="n"/>
      <c r="BV234" s="2" t="n"/>
      <c r="BW234" s="2" t="n"/>
    </row>
    <row r="235" ht="15.75" customFormat="1" customHeight="1" s="40">
      <c r="A235" s="54">
        <f>IF(F235&lt;&gt;"",1+MAX($A$2:A234),"")</f>
        <v/>
      </c>
      <c r="B235" s="381" t="n"/>
      <c r="C235" s="53" t="inlineStr">
        <is>
          <t>Carpet Flooring</t>
        </is>
      </c>
      <c r="D235" s="370" t="n">
        <v>6255.39</v>
      </c>
      <c r="E235" s="45" t="n">
        <v>0.05</v>
      </c>
      <c r="F235" s="370">
        <f>(1+E235)*D235</f>
        <v/>
      </c>
      <c r="G235" s="49" t="inlineStr">
        <is>
          <t>SF</t>
        </is>
      </c>
      <c r="H235" s="364" t="n">
        <v>3.95</v>
      </c>
      <c r="I235" s="365">
        <f>H235*F235</f>
        <v/>
      </c>
      <c r="J235" s="366" t="n">
        <v>2.02</v>
      </c>
      <c r="K235" s="367">
        <f>J235*F235</f>
        <v/>
      </c>
      <c r="L235" s="368">
        <f>K235+I235</f>
        <v/>
      </c>
      <c r="M235" s="369" t="n"/>
      <c r="N235" s="18" t="n"/>
      <c r="O235" s="2" t="n"/>
      <c r="P235" s="2" t="n"/>
      <c r="Q235" s="2" t="n"/>
      <c r="R235" s="2" t="n"/>
      <c r="S235" s="2" t="n"/>
      <c r="T235" s="2" t="n"/>
      <c r="U235" s="2" t="n"/>
      <c r="V235" s="2" t="n"/>
      <c r="W235" s="2" t="n"/>
      <c r="X235" s="2" t="n"/>
      <c r="Y235" s="2" t="n"/>
      <c r="Z235" s="2" t="n"/>
      <c r="AA235" s="2" t="n"/>
      <c r="AB235" s="2" t="n"/>
      <c r="AC235" s="2" t="n"/>
      <c r="AD235" s="2" t="n"/>
      <c r="AE235" s="2" t="n"/>
      <c r="AF235" s="2" t="n"/>
      <c r="AG235" s="2" t="n"/>
      <c r="AH235" s="2" t="n"/>
      <c r="AI235" s="2" t="n"/>
      <c r="AJ235" s="2" t="n"/>
      <c r="AK235" s="2" t="n"/>
      <c r="AL235" s="2" t="n"/>
      <c r="AM235" s="2" t="n"/>
      <c r="AN235" s="2" t="n"/>
      <c r="AO235" s="2" t="n"/>
      <c r="AP235" s="2" t="n"/>
      <c r="AQ235" s="2" t="n"/>
      <c r="AR235" s="2" t="n"/>
      <c r="AS235" s="2" t="n"/>
      <c r="AT235" s="2" t="n"/>
      <c r="AU235" s="2" t="n"/>
      <c r="AV235" s="2" t="n"/>
      <c r="AW235" s="2" t="n"/>
      <c r="AX235" s="2" t="n"/>
      <c r="AY235" s="2" t="n"/>
      <c r="AZ235" s="2" t="n"/>
      <c r="BA235" s="2" t="n"/>
      <c r="BB235" s="2" t="n"/>
      <c r="BC235" s="2" t="n"/>
      <c r="BD235" s="2" t="n"/>
      <c r="BE235" s="2" t="n"/>
      <c r="BF235" s="2" t="n"/>
      <c r="BG235" s="2" t="n"/>
      <c r="BH235" s="2" t="n"/>
      <c r="BI235" s="2" t="n"/>
      <c r="BJ235" s="2" t="n"/>
      <c r="BK235" s="2" t="n"/>
      <c r="BL235" s="2" t="n"/>
      <c r="BM235" s="2" t="n"/>
      <c r="BN235" s="2" t="n"/>
      <c r="BO235" s="2" t="n"/>
      <c r="BP235" s="2" t="n"/>
      <c r="BQ235" s="2" t="n"/>
      <c r="BR235" s="2" t="n"/>
      <c r="BS235" s="2" t="n"/>
      <c r="BT235" s="2" t="n"/>
      <c r="BU235" s="2" t="n"/>
      <c r="BV235" s="2" t="n"/>
      <c r="BW235" s="2" t="n"/>
    </row>
    <row r="236" ht="15.75" customFormat="1" customHeight="1" s="40">
      <c r="A236" s="54">
        <f>IF(F236&lt;&gt;"",1+MAX($A$2:A235),"")</f>
        <v/>
      </c>
      <c r="B236" s="381" t="n"/>
      <c r="C236" s="53" t="inlineStr">
        <is>
          <t>Ceramic Tile Flooring</t>
        </is>
      </c>
      <c r="D236" s="370" t="n">
        <v>9403.4</v>
      </c>
      <c r="E236" s="45" t="n">
        <v>0.05</v>
      </c>
      <c r="F236" s="370">
        <f>(1+E236)*D236</f>
        <v/>
      </c>
      <c r="G236" s="49" t="inlineStr">
        <is>
          <t>SF</t>
        </is>
      </c>
      <c r="H236" s="364" t="n">
        <v>5.52</v>
      </c>
      <c r="I236" s="365">
        <f>H236*F236</f>
        <v/>
      </c>
      <c r="J236" s="366" t="n">
        <v>4.2</v>
      </c>
      <c r="K236" s="367">
        <f>J236*F236</f>
        <v/>
      </c>
      <c r="L236" s="368">
        <f>K236+I236</f>
        <v/>
      </c>
      <c r="M236" s="369" t="n"/>
      <c r="N236" s="18" t="n"/>
      <c r="O236" s="2" t="n"/>
      <c r="P236" s="2" t="n"/>
      <c r="Q236" s="2" t="n"/>
      <c r="R236" s="2" t="n"/>
      <c r="S236" s="2" t="n"/>
      <c r="T236" s="2" t="n"/>
      <c r="U236" s="2" t="n"/>
      <c r="V236" s="2" t="n"/>
      <c r="W236" s="2" t="n"/>
      <c r="X236" s="2" t="n"/>
      <c r="Y236" s="2" t="n"/>
      <c r="Z236" s="2" t="n"/>
      <c r="AA236" s="2" t="n"/>
      <c r="AB236" s="2" t="n"/>
      <c r="AC236" s="2" t="n"/>
      <c r="AD236" s="2" t="n"/>
      <c r="AE236" s="2" t="n"/>
      <c r="AF236" s="2" t="n"/>
      <c r="AG236" s="2" t="n"/>
      <c r="AH236" s="2" t="n"/>
      <c r="AI236" s="2" t="n"/>
      <c r="AJ236" s="2" t="n"/>
      <c r="AK236" s="2" t="n"/>
      <c r="AL236" s="2" t="n"/>
      <c r="AM236" s="2" t="n"/>
      <c r="AN236" s="2" t="n"/>
      <c r="AO236" s="2" t="n"/>
      <c r="AP236" s="2" t="n"/>
      <c r="AQ236" s="2" t="n"/>
      <c r="AR236" s="2" t="n"/>
      <c r="AS236" s="2" t="n"/>
      <c r="AT236" s="2" t="n"/>
      <c r="AU236" s="2" t="n"/>
      <c r="AV236" s="2" t="n"/>
      <c r="AW236" s="2" t="n"/>
      <c r="AX236" s="2" t="n"/>
      <c r="AY236" s="2" t="n"/>
      <c r="AZ236" s="2" t="n"/>
      <c r="BA236" s="2" t="n"/>
      <c r="BB236" s="2" t="n"/>
      <c r="BC236" s="2" t="n"/>
      <c r="BD236" s="2" t="n"/>
      <c r="BE236" s="2" t="n"/>
      <c r="BF236" s="2" t="n"/>
      <c r="BG236" s="2" t="n"/>
      <c r="BH236" s="2" t="n"/>
      <c r="BI236" s="2" t="n"/>
      <c r="BJ236" s="2" t="n"/>
      <c r="BK236" s="2" t="n"/>
      <c r="BL236" s="2" t="n"/>
      <c r="BM236" s="2" t="n"/>
      <c r="BN236" s="2" t="n"/>
      <c r="BO236" s="2" t="n"/>
      <c r="BP236" s="2" t="n"/>
      <c r="BQ236" s="2" t="n"/>
      <c r="BR236" s="2" t="n"/>
      <c r="BS236" s="2" t="n"/>
      <c r="BT236" s="2" t="n"/>
      <c r="BU236" s="2" t="n"/>
      <c r="BV236" s="2" t="n"/>
      <c r="BW236" s="2" t="n"/>
    </row>
    <row r="237" ht="15.75" customFormat="1" customHeight="1" s="40">
      <c r="A237" s="54">
        <f>IF(F237&lt;&gt;"",1+MAX($A$2:A236),"")</f>
        <v/>
      </c>
      <c r="B237" s="381" t="n"/>
      <c r="C237" s="53" t="inlineStr">
        <is>
          <t>Hardwood Flooring</t>
        </is>
      </c>
      <c r="D237" s="370" t="n">
        <v>17476.35</v>
      </c>
      <c r="E237" s="45" t="n">
        <v>0.05</v>
      </c>
      <c r="F237" s="370">
        <f>(1+E237)*D237</f>
        <v/>
      </c>
      <c r="G237" s="49" t="inlineStr">
        <is>
          <t>SF</t>
        </is>
      </c>
      <c r="H237" s="364" t="n">
        <v>4.52</v>
      </c>
      <c r="I237" s="365">
        <f>H237*F237</f>
        <v/>
      </c>
      <c r="J237" s="366" t="n">
        <v>2.65</v>
      </c>
      <c r="K237" s="367">
        <f>J237*F237</f>
        <v/>
      </c>
      <c r="L237" s="368">
        <f>K237+I237</f>
        <v/>
      </c>
      <c r="M237" s="369" t="n"/>
      <c r="N237" s="18" t="n"/>
      <c r="O237" s="2" t="n"/>
      <c r="P237" s="2" t="n"/>
      <c r="Q237" s="2" t="n"/>
      <c r="R237" s="2" t="n"/>
      <c r="S237" s="2" t="n"/>
      <c r="T237" s="2" t="n"/>
      <c r="U237" s="2" t="n"/>
      <c r="V237" s="2" t="n"/>
      <c r="W237" s="2" t="n"/>
      <c r="X237" s="2" t="n"/>
      <c r="Y237" s="2" t="n"/>
      <c r="Z237" s="2" t="n"/>
      <c r="AA237" s="2" t="n"/>
      <c r="AB237" s="2" t="n"/>
      <c r="AC237" s="2" t="n"/>
      <c r="AD237" s="2" t="n"/>
      <c r="AE237" s="2" t="n"/>
      <c r="AF237" s="2" t="n"/>
      <c r="AG237" s="2" t="n"/>
      <c r="AH237" s="2" t="n"/>
      <c r="AI237" s="2" t="n"/>
      <c r="AJ237" s="2" t="n"/>
      <c r="AK237" s="2" t="n"/>
      <c r="AL237" s="2" t="n"/>
      <c r="AM237" s="2" t="n"/>
      <c r="AN237" s="2" t="n"/>
      <c r="AO237" s="2" t="n"/>
      <c r="AP237" s="2" t="n"/>
      <c r="AQ237" s="2" t="n"/>
      <c r="AR237" s="2" t="n"/>
      <c r="AS237" s="2" t="n"/>
      <c r="AT237" s="2" t="n"/>
      <c r="AU237" s="2" t="n"/>
      <c r="AV237" s="2" t="n"/>
      <c r="AW237" s="2" t="n"/>
      <c r="AX237" s="2" t="n"/>
      <c r="AY237" s="2" t="n"/>
      <c r="AZ237" s="2" t="n"/>
      <c r="BA237" s="2" t="n"/>
      <c r="BB237" s="2" t="n"/>
      <c r="BC237" s="2" t="n"/>
      <c r="BD237" s="2" t="n"/>
      <c r="BE237" s="2" t="n"/>
      <c r="BF237" s="2" t="n"/>
      <c r="BG237" s="2" t="n"/>
      <c r="BH237" s="2" t="n"/>
      <c r="BI237" s="2" t="n"/>
      <c r="BJ237" s="2" t="n"/>
      <c r="BK237" s="2" t="n"/>
      <c r="BL237" s="2" t="n"/>
      <c r="BM237" s="2" t="n"/>
      <c r="BN237" s="2" t="n"/>
      <c r="BO237" s="2" t="n"/>
      <c r="BP237" s="2" t="n"/>
      <c r="BQ237" s="2" t="n"/>
      <c r="BR237" s="2" t="n"/>
      <c r="BS237" s="2" t="n"/>
      <c r="BT237" s="2" t="n"/>
      <c r="BU237" s="2" t="n"/>
      <c r="BV237" s="2" t="n"/>
      <c r="BW237" s="2" t="n"/>
    </row>
    <row r="238" ht="15.75" customFormat="1" customHeight="1" s="40">
      <c r="A238" s="54">
        <f>IF(F238&lt;&gt;"",1+MAX($A$2:A237),"")</f>
        <v/>
      </c>
      <c r="B238" s="381" t="n"/>
      <c r="C238" s="53" t="inlineStr">
        <is>
          <t>Sealed Concrete Flooring</t>
        </is>
      </c>
      <c r="D238" s="370" t="n">
        <v>1186.38</v>
      </c>
      <c r="E238" s="45" t="n">
        <v>0.05</v>
      </c>
      <c r="F238" s="370">
        <f>(1+E238)*D238</f>
        <v/>
      </c>
      <c r="G238" s="49" t="inlineStr">
        <is>
          <t>SF</t>
        </is>
      </c>
      <c r="H238" s="364" t="n">
        <v>0.96</v>
      </c>
      <c r="I238" s="365">
        <f>H238*F238</f>
        <v/>
      </c>
      <c r="J238" s="366" t="n">
        <v>1.98</v>
      </c>
      <c r="K238" s="367">
        <f>J238*F238</f>
        <v/>
      </c>
      <c r="L238" s="368">
        <f>K238+I238</f>
        <v/>
      </c>
      <c r="M238" s="369" t="n"/>
      <c r="N238" s="18" t="n"/>
      <c r="O238" s="2" t="n"/>
      <c r="P238" s="2" t="n"/>
      <c r="Q238" s="2" t="n"/>
      <c r="R238" s="2" t="n"/>
      <c r="S238" s="2" t="n"/>
      <c r="T238" s="2" t="n"/>
      <c r="U238" s="2" t="n"/>
      <c r="V238" s="2" t="n"/>
      <c r="W238" s="2" t="n"/>
      <c r="X238" s="2" t="n"/>
      <c r="Y238" s="2" t="n"/>
      <c r="Z238" s="2" t="n"/>
      <c r="AA238" s="2" t="n"/>
      <c r="AB238" s="2" t="n"/>
      <c r="AC238" s="2" t="n"/>
      <c r="AD238" s="2" t="n"/>
      <c r="AE238" s="2" t="n"/>
      <c r="AF238" s="2" t="n"/>
      <c r="AG238" s="2" t="n"/>
      <c r="AH238" s="2" t="n"/>
      <c r="AI238" s="2" t="n"/>
      <c r="AJ238" s="2" t="n"/>
      <c r="AK238" s="2" t="n"/>
      <c r="AL238" s="2" t="n"/>
      <c r="AM238" s="2" t="n"/>
      <c r="AN238" s="2" t="n"/>
      <c r="AO238" s="2" t="n"/>
      <c r="AP238" s="2" t="n"/>
      <c r="AQ238" s="2" t="n"/>
      <c r="AR238" s="2" t="n"/>
      <c r="AS238" s="2" t="n"/>
      <c r="AT238" s="2" t="n"/>
      <c r="AU238" s="2" t="n"/>
      <c r="AV238" s="2" t="n"/>
      <c r="AW238" s="2" t="n"/>
      <c r="AX238" s="2" t="n"/>
      <c r="AY238" s="2" t="n"/>
      <c r="AZ238" s="2" t="n"/>
      <c r="BA238" s="2" t="n"/>
      <c r="BB238" s="2" t="n"/>
      <c r="BC238" s="2" t="n"/>
      <c r="BD238" s="2" t="n"/>
      <c r="BE238" s="2" t="n"/>
      <c r="BF238" s="2" t="n"/>
      <c r="BG238" s="2" t="n"/>
      <c r="BH238" s="2" t="n"/>
      <c r="BI238" s="2" t="n"/>
      <c r="BJ238" s="2" t="n"/>
      <c r="BK238" s="2" t="n"/>
      <c r="BL238" s="2" t="n"/>
      <c r="BM238" s="2" t="n"/>
      <c r="BN238" s="2" t="n"/>
      <c r="BO238" s="2" t="n"/>
      <c r="BP238" s="2" t="n"/>
      <c r="BQ238" s="2" t="n"/>
      <c r="BR238" s="2" t="n"/>
      <c r="BS238" s="2" t="n"/>
      <c r="BT238" s="2" t="n"/>
      <c r="BU238" s="2" t="n"/>
      <c r="BV238" s="2" t="n"/>
      <c r="BW238" s="2" t="n"/>
    </row>
    <row r="239" ht="15.75" customFormat="1" customHeight="1" s="40">
      <c r="A239" s="54">
        <f>IF(F239&lt;&gt;"",1+MAX($A$2:A238),"")</f>
        <v/>
      </c>
      <c r="B239" s="381" t="n"/>
      <c r="C239" s="300" t="inlineStr">
        <is>
          <t>BASE, TRIM</t>
        </is>
      </c>
      <c r="D239" s="370" t="n"/>
      <c r="E239" s="45" t="n"/>
      <c r="F239" s="370" t="n"/>
      <c r="G239" s="49" t="n"/>
      <c r="H239" s="364" t="n"/>
      <c r="I239" s="365" t="n"/>
      <c r="J239" s="366" t="n"/>
      <c r="K239" s="367" t="n"/>
      <c r="L239" s="368" t="n"/>
      <c r="M239" s="369" t="n"/>
      <c r="N239" s="18" t="n"/>
      <c r="O239" s="2" t="n"/>
      <c r="P239" s="2" t="n"/>
      <c r="Q239" s="2" t="n"/>
      <c r="R239" s="2" t="n"/>
      <c r="S239" s="2" t="n"/>
      <c r="T239" s="2" t="n"/>
      <c r="U239" s="2" t="n"/>
      <c r="V239" s="2" t="n"/>
      <c r="W239" s="2" t="n"/>
      <c r="X239" s="2" t="n"/>
      <c r="Y239" s="2" t="n"/>
      <c r="Z239" s="2" t="n"/>
      <c r="AA239" s="2" t="n"/>
      <c r="AB239" s="2" t="n"/>
      <c r="AC239" s="2" t="n"/>
      <c r="AD239" s="2" t="n"/>
      <c r="AE239" s="2" t="n"/>
      <c r="AF239" s="2" t="n"/>
      <c r="AG239" s="2" t="n"/>
      <c r="AH239" s="2" t="n"/>
      <c r="AI239" s="2" t="n"/>
      <c r="AJ239" s="2" t="n"/>
      <c r="AK239" s="2" t="n"/>
      <c r="AL239" s="2" t="n"/>
      <c r="AM239" s="2" t="n"/>
      <c r="AN239" s="2" t="n"/>
      <c r="AO239" s="2" t="n"/>
      <c r="AP239" s="2" t="n"/>
      <c r="AQ239" s="2" t="n"/>
      <c r="AR239" s="2" t="n"/>
      <c r="AS239" s="2" t="n"/>
      <c r="AT239" s="2" t="n"/>
      <c r="AU239" s="2" t="n"/>
      <c r="AV239" s="2" t="n"/>
      <c r="AW239" s="2" t="n"/>
      <c r="AX239" s="2" t="n"/>
      <c r="AY239" s="2" t="n"/>
      <c r="AZ239" s="2" t="n"/>
      <c r="BA239" s="2" t="n"/>
      <c r="BB239" s="2" t="n"/>
      <c r="BC239" s="2" t="n"/>
      <c r="BD239" s="2" t="n"/>
      <c r="BE239" s="2" t="n"/>
      <c r="BF239" s="2" t="n"/>
      <c r="BG239" s="2" t="n"/>
      <c r="BH239" s="2" t="n"/>
      <c r="BI239" s="2" t="n"/>
      <c r="BJ239" s="2" t="n"/>
      <c r="BK239" s="2" t="n"/>
      <c r="BL239" s="2" t="n"/>
      <c r="BM239" s="2" t="n"/>
      <c r="BN239" s="2" t="n"/>
      <c r="BO239" s="2" t="n"/>
      <c r="BP239" s="2" t="n"/>
      <c r="BQ239" s="2" t="n"/>
      <c r="BR239" s="2" t="n"/>
      <c r="BS239" s="2" t="n"/>
      <c r="BT239" s="2" t="n"/>
      <c r="BU239" s="2" t="n"/>
      <c r="BV239" s="2" t="n"/>
      <c r="BW239" s="2" t="n"/>
    </row>
    <row r="240" ht="15.75" customFormat="1" customHeight="1" s="40">
      <c r="A240" s="54">
        <f>IF(F240&lt;&gt;"",1+MAX($A$2:A239),"")</f>
        <v/>
      </c>
      <c r="B240" s="381" t="n"/>
      <c r="C240" s="53" t="inlineStr">
        <is>
          <t>Vinyl Wall Base</t>
        </is>
      </c>
      <c r="D240" s="370" t="n">
        <v>2520.47</v>
      </c>
      <c r="E240" s="45" t="n">
        <v>0.05</v>
      </c>
      <c r="F240" s="370">
        <f>(1+E240)*D240</f>
        <v/>
      </c>
      <c r="G240" s="49" t="inlineStr">
        <is>
          <t>LF</t>
        </is>
      </c>
      <c r="H240" s="364" t="n">
        <v>2.85</v>
      </c>
      <c r="I240" s="365">
        <f>H240*F240</f>
        <v/>
      </c>
      <c r="J240" s="366" t="n">
        <v>3.5</v>
      </c>
      <c r="K240" s="367">
        <f>J240*F240</f>
        <v/>
      </c>
      <c r="L240" s="368">
        <f>K240+I240</f>
        <v/>
      </c>
      <c r="M240" s="369" t="n"/>
      <c r="N240" s="18" t="n"/>
      <c r="O240" s="2" t="n"/>
      <c r="P240" s="2" t="n"/>
      <c r="Q240" s="2" t="n"/>
      <c r="R240" s="2" t="n"/>
      <c r="S240" s="2" t="n"/>
      <c r="T240" s="2" t="n"/>
      <c r="U240" s="2" t="n"/>
      <c r="V240" s="2" t="n"/>
      <c r="W240" s="2" t="n"/>
      <c r="X240" s="2" t="n"/>
      <c r="Y240" s="2" t="n"/>
      <c r="Z240" s="2" t="n"/>
      <c r="AA240" s="2" t="n"/>
      <c r="AB240" s="2" t="n"/>
      <c r="AC240" s="2" t="n"/>
      <c r="AD240" s="2" t="n"/>
      <c r="AE240" s="2" t="n"/>
      <c r="AF240" s="2" t="n"/>
      <c r="AG240" s="2" t="n"/>
      <c r="AH240" s="2" t="n"/>
      <c r="AI240" s="2" t="n"/>
      <c r="AJ240" s="2" t="n"/>
      <c r="AK240" s="2" t="n"/>
      <c r="AL240" s="2" t="n"/>
      <c r="AM240" s="2" t="n"/>
      <c r="AN240" s="2" t="n"/>
      <c r="AO240" s="2" t="n"/>
      <c r="AP240" s="2" t="n"/>
      <c r="AQ240" s="2" t="n"/>
      <c r="AR240" s="2" t="n"/>
      <c r="AS240" s="2" t="n"/>
      <c r="AT240" s="2" t="n"/>
      <c r="AU240" s="2" t="n"/>
      <c r="AV240" s="2" t="n"/>
      <c r="AW240" s="2" t="n"/>
      <c r="AX240" s="2" t="n"/>
      <c r="AY240" s="2" t="n"/>
      <c r="AZ240" s="2" t="n"/>
      <c r="BA240" s="2" t="n"/>
      <c r="BB240" s="2" t="n"/>
      <c r="BC240" s="2" t="n"/>
      <c r="BD240" s="2" t="n"/>
      <c r="BE240" s="2" t="n"/>
      <c r="BF240" s="2" t="n"/>
      <c r="BG240" s="2" t="n"/>
      <c r="BH240" s="2" t="n"/>
      <c r="BI240" s="2" t="n"/>
      <c r="BJ240" s="2" t="n"/>
      <c r="BK240" s="2" t="n"/>
      <c r="BL240" s="2" t="n"/>
      <c r="BM240" s="2" t="n"/>
      <c r="BN240" s="2" t="n"/>
      <c r="BO240" s="2" t="n"/>
      <c r="BP240" s="2" t="n"/>
      <c r="BQ240" s="2" t="n"/>
      <c r="BR240" s="2" t="n"/>
      <c r="BS240" s="2" t="n"/>
      <c r="BT240" s="2" t="n"/>
      <c r="BU240" s="2" t="n"/>
      <c r="BV240" s="2" t="n"/>
      <c r="BW240" s="2" t="n"/>
    </row>
    <row r="241" ht="15.75" customFormat="1" customHeight="1" s="40">
      <c r="A241" s="54">
        <f>IF(F241&lt;&gt;"",1+MAX($A$2:A240),"")</f>
        <v/>
      </c>
      <c r="B241" s="381" t="n"/>
      <c r="C241" s="53" t="inlineStr">
        <is>
          <t>Tile Wall Base</t>
        </is>
      </c>
      <c r="D241" s="370" t="n">
        <v>3697.92</v>
      </c>
      <c r="E241" s="45" t="n">
        <v>0.05</v>
      </c>
      <c r="F241" s="370">
        <f>(1+E241)*D241</f>
        <v/>
      </c>
      <c r="G241" s="49" t="inlineStr">
        <is>
          <t>LF</t>
        </is>
      </c>
      <c r="H241" s="364" t="n">
        <v>3.88</v>
      </c>
      <c r="I241" s="365">
        <f>H241*F241</f>
        <v/>
      </c>
      <c r="J241" s="366" t="n">
        <v>9.65</v>
      </c>
      <c r="K241" s="367">
        <f>J241*F241</f>
        <v/>
      </c>
      <c r="L241" s="368">
        <f>K241+I241</f>
        <v/>
      </c>
      <c r="M241" s="369" t="n"/>
      <c r="N241" s="18" t="n"/>
      <c r="O241" s="2" t="n"/>
      <c r="P241" s="2" t="n"/>
      <c r="Q241" s="2" t="n"/>
      <c r="R241" s="2" t="n"/>
      <c r="S241" s="2" t="n"/>
      <c r="T241" s="2" t="n"/>
      <c r="U241" s="2" t="n"/>
      <c r="V241" s="2" t="n"/>
      <c r="W241" s="2" t="n"/>
      <c r="X241" s="2" t="n"/>
      <c r="Y241" s="2" t="n"/>
      <c r="Z241" s="2" t="n"/>
      <c r="AA241" s="2" t="n"/>
      <c r="AB241" s="2" t="n"/>
      <c r="AC241" s="2" t="n"/>
      <c r="AD241" s="2" t="n"/>
      <c r="AE241" s="2" t="n"/>
      <c r="AF241" s="2" t="n"/>
      <c r="AG241" s="2" t="n"/>
      <c r="AH241" s="2" t="n"/>
      <c r="AI241" s="2" t="n"/>
      <c r="AJ241" s="2" t="n"/>
      <c r="AK241" s="2" t="n"/>
      <c r="AL241" s="2" t="n"/>
      <c r="AM241" s="2" t="n"/>
      <c r="AN241" s="2" t="n"/>
      <c r="AO241" s="2" t="n"/>
      <c r="AP241" s="2" t="n"/>
      <c r="AQ241" s="2" t="n"/>
      <c r="AR241" s="2" t="n"/>
      <c r="AS241" s="2" t="n"/>
      <c r="AT241" s="2" t="n"/>
      <c r="AU241" s="2" t="n"/>
      <c r="AV241" s="2" t="n"/>
      <c r="AW241" s="2" t="n"/>
      <c r="AX241" s="2" t="n"/>
      <c r="AY241" s="2" t="n"/>
      <c r="AZ241" s="2" t="n"/>
      <c r="BA241" s="2" t="n"/>
      <c r="BB241" s="2" t="n"/>
      <c r="BC241" s="2" t="n"/>
      <c r="BD241" s="2" t="n"/>
      <c r="BE241" s="2" t="n"/>
      <c r="BF241" s="2" t="n"/>
      <c r="BG241" s="2" t="n"/>
      <c r="BH241" s="2" t="n"/>
      <c r="BI241" s="2" t="n"/>
      <c r="BJ241" s="2" t="n"/>
      <c r="BK241" s="2" t="n"/>
      <c r="BL241" s="2" t="n"/>
      <c r="BM241" s="2" t="n"/>
      <c r="BN241" s="2" t="n"/>
      <c r="BO241" s="2" t="n"/>
      <c r="BP241" s="2" t="n"/>
      <c r="BQ241" s="2" t="n"/>
      <c r="BR241" s="2" t="n"/>
      <c r="BS241" s="2" t="n"/>
      <c r="BT241" s="2" t="n"/>
      <c r="BU241" s="2" t="n"/>
      <c r="BV241" s="2" t="n"/>
      <c r="BW241" s="2" t="n"/>
    </row>
    <row r="242" ht="15.75" customFormat="1" customHeight="1" s="40">
      <c r="A242" s="54">
        <f>IF(F242&lt;&gt;"",1+MAX($A$2:A241),"")</f>
        <v/>
      </c>
      <c r="B242" s="381" t="n"/>
      <c r="C242" s="53" t="inlineStr">
        <is>
          <t>Wood Wall Base</t>
        </is>
      </c>
      <c r="D242" s="370" t="n">
        <v>4519.85</v>
      </c>
      <c r="E242" s="45" t="n">
        <v>0.05</v>
      </c>
      <c r="F242" s="370">
        <f>(1+E242)*D242</f>
        <v/>
      </c>
      <c r="G242" s="49" t="inlineStr">
        <is>
          <t>LF</t>
        </is>
      </c>
      <c r="H242" s="364" t="n">
        <v>3.88</v>
      </c>
      <c r="I242" s="365">
        <f>H242*F242</f>
        <v/>
      </c>
      <c r="J242" s="366" t="n">
        <v>3.28</v>
      </c>
      <c r="K242" s="367">
        <f>J242*F242</f>
        <v/>
      </c>
      <c r="L242" s="368">
        <f>K242+I242</f>
        <v/>
      </c>
      <c r="M242" s="369" t="n"/>
      <c r="N242" s="18" t="n"/>
      <c r="O242" s="2" t="n"/>
      <c r="P242" s="2" t="n"/>
      <c r="Q242" s="2" t="n"/>
      <c r="R242" s="2" t="n"/>
      <c r="S242" s="2" t="n"/>
      <c r="T242" s="2" t="n"/>
      <c r="U242" s="2" t="n"/>
      <c r="V242" s="2" t="n"/>
      <c r="W242" s="2" t="n"/>
      <c r="X242" s="2" t="n"/>
      <c r="Y242" s="2" t="n"/>
      <c r="Z242" s="2" t="n"/>
      <c r="AA242" s="2" t="n"/>
      <c r="AB242" s="2" t="n"/>
      <c r="AC242" s="2" t="n"/>
      <c r="AD242" s="2" t="n"/>
      <c r="AE242" s="2" t="n"/>
      <c r="AF242" s="2" t="n"/>
      <c r="AG242" s="2" t="n"/>
      <c r="AH242" s="2" t="n"/>
      <c r="AI242" s="2" t="n"/>
      <c r="AJ242" s="2" t="n"/>
      <c r="AK242" s="2" t="n"/>
      <c r="AL242" s="2" t="n"/>
      <c r="AM242" s="2" t="n"/>
      <c r="AN242" s="2" t="n"/>
      <c r="AO242" s="2" t="n"/>
      <c r="AP242" s="2" t="n"/>
      <c r="AQ242" s="2" t="n"/>
      <c r="AR242" s="2" t="n"/>
      <c r="AS242" s="2" t="n"/>
      <c r="AT242" s="2" t="n"/>
      <c r="AU242" s="2" t="n"/>
      <c r="AV242" s="2" t="n"/>
      <c r="AW242" s="2" t="n"/>
      <c r="AX242" s="2" t="n"/>
      <c r="AY242" s="2" t="n"/>
      <c r="AZ242" s="2" t="n"/>
      <c r="BA242" s="2" t="n"/>
      <c r="BB242" s="2" t="n"/>
      <c r="BC242" s="2" t="n"/>
      <c r="BD242" s="2" t="n"/>
      <c r="BE242" s="2" t="n"/>
      <c r="BF242" s="2" t="n"/>
      <c r="BG242" s="2" t="n"/>
      <c r="BH242" s="2" t="n"/>
      <c r="BI242" s="2" t="n"/>
      <c r="BJ242" s="2" t="n"/>
      <c r="BK242" s="2" t="n"/>
      <c r="BL242" s="2" t="n"/>
      <c r="BM242" s="2" t="n"/>
      <c r="BN242" s="2" t="n"/>
      <c r="BO242" s="2" t="n"/>
      <c r="BP242" s="2" t="n"/>
      <c r="BQ242" s="2" t="n"/>
      <c r="BR242" s="2" t="n"/>
      <c r="BS242" s="2" t="n"/>
      <c r="BT242" s="2" t="n"/>
      <c r="BU242" s="2" t="n"/>
      <c r="BV242" s="2" t="n"/>
      <c r="BW242" s="2" t="n"/>
    </row>
    <row r="243" ht="15.75" customFormat="1" customHeight="1" s="40">
      <c r="A243" s="54">
        <f>IF(F243&lt;&gt;"",1+MAX($A$2:A242),"")</f>
        <v/>
      </c>
      <c r="B243" s="381" t="n"/>
      <c r="C243" s="53" t="inlineStr">
        <is>
          <t>Rubber Wall Base</t>
        </is>
      </c>
      <c r="D243" s="370" t="n">
        <v>409.05</v>
      </c>
      <c r="E243" s="45" t="n">
        <v>0.05</v>
      </c>
      <c r="F243" s="370">
        <f>(1+E243)*D243</f>
        <v/>
      </c>
      <c r="G243" s="49" t="inlineStr">
        <is>
          <t>LF</t>
        </is>
      </c>
      <c r="H243" s="364" t="n">
        <v>2.85</v>
      </c>
      <c r="I243" s="365">
        <f>H243*F243</f>
        <v/>
      </c>
      <c r="J243" s="366" t="n">
        <v>3.5</v>
      </c>
      <c r="K243" s="367">
        <f>J243*F243</f>
        <v/>
      </c>
      <c r="L243" s="368">
        <f>K243+I243</f>
        <v/>
      </c>
      <c r="M243" s="369" t="n"/>
      <c r="N243" s="18" t="n"/>
      <c r="O243" s="2" t="n"/>
      <c r="P243" s="2" t="n"/>
      <c r="Q243" s="2" t="n"/>
      <c r="R243" s="2" t="n"/>
      <c r="S243" s="2" t="n"/>
      <c r="T243" s="2" t="n"/>
      <c r="U243" s="2" t="n"/>
      <c r="V243" s="2" t="n"/>
      <c r="W243" s="2" t="n"/>
      <c r="X243" s="2" t="n"/>
      <c r="Y243" s="2" t="n"/>
      <c r="Z243" s="2" t="n"/>
      <c r="AA243" s="2" t="n"/>
      <c r="AB243" s="2" t="n"/>
      <c r="AC243" s="2" t="n"/>
      <c r="AD243" s="2" t="n"/>
      <c r="AE243" s="2" t="n"/>
      <c r="AF243" s="2" t="n"/>
      <c r="AG243" s="2" t="n"/>
      <c r="AH243" s="2" t="n"/>
      <c r="AI243" s="2" t="n"/>
      <c r="AJ243" s="2" t="n"/>
      <c r="AK243" s="2" t="n"/>
      <c r="AL243" s="2" t="n"/>
      <c r="AM243" s="2" t="n"/>
      <c r="AN243" s="2" t="n"/>
      <c r="AO243" s="2" t="n"/>
      <c r="AP243" s="2" t="n"/>
      <c r="AQ243" s="2" t="n"/>
      <c r="AR243" s="2" t="n"/>
      <c r="AS243" s="2" t="n"/>
      <c r="AT243" s="2" t="n"/>
      <c r="AU243" s="2" t="n"/>
      <c r="AV243" s="2" t="n"/>
      <c r="AW243" s="2" t="n"/>
      <c r="AX243" s="2" t="n"/>
      <c r="AY243" s="2" t="n"/>
      <c r="AZ243" s="2" t="n"/>
      <c r="BA243" s="2" t="n"/>
      <c r="BB243" s="2" t="n"/>
      <c r="BC243" s="2" t="n"/>
      <c r="BD243" s="2" t="n"/>
      <c r="BE243" s="2" t="n"/>
      <c r="BF243" s="2" t="n"/>
      <c r="BG243" s="2" t="n"/>
      <c r="BH243" s="2" t="n"/>
      <c r="BI243" s="2" t="n"/>
      <c r="BJ243" s="2" t="n"/>
      <c r="BK243" s="2" t="n"/>
      <c r="BL243" s="2" t="n"/>
      <c r="BM243" s="2" t="n"/>
      <c r="BN243" s="2" t="n"/>
      <c r="BO243" s="2" t="n"/>
      <c r="BP243" s="2" t="n"/>
      <c r="BQ243" s="2" t="n"/>
      <c r="BR243" s="2" t="n"/>
      <c r="BS243" s="2" t="n"/>
      <c r="BT243" s="2" t="n"/>
      <c r="BU243" s="2" t="n"/>
      <c r="BV243" s="2" t="n"/>
      <c r="BW243" s="2" t="n"/>
    </row>
    <row r="244" ht="15.75" customFormat="1" customHeight="1" s="40">
      <c r="A244" s="54">
        <f>IF(F244&lt;&gt;"",1+MAX($A$2:A243),"")</f>
        <v/>
      </c>
      <c r="B244" s="381" t="n"/>
      <c r="C244" s="53" t="inlineStr">
        <is>
          <t>Door Trim</t>
        </is>
      </c>
      <c r="D244" s="370" t="n">
        <v>11456.7</v>
      </c>
      <c r="E244" s="45" t="n">
        <v>0.05</v>
      </c>
      <c r="F244" s="370">
        <f>(1+E244)*D244</f>
        <v/>
      </c>
      <c r="G244" s="49" t="inlineStr">
        <is>
          <t>LF</t>
        </is>
      </c>
      <c r="H244" s="364" t="n">
        <v>3.35</v>
      </c>
      <c r="I244" s="365">
        <f>H244*F244</f>
        <v/>
      </c>
      <c r="J244" s="366" t="n">
        <v>4.2</v>
      </c>
      <c r="K244" s="367">
        <f>J244*F244</f>
        <v/>
      </c>
      <c r="L244" s="368">
        <f>K244+I244</f>
        <v/>
      </c>
      <c r="M244" s="369" t="n"/>
      <c r="N244" s="18" t="n"/>
      <c r="O244" s="2" t="n"/>
      <c r="P244" s="2" t="n"/>
      <c r="Q244" s="2" t="n"/>
      <c r="R244" s="2" t="n"/>
      <c r="S244" s="2" t="n"/>
      <c r="T244" s="2" t="n"/>
      <c r="U244" s="2" t="n"/>
      <c r="V244" s="2" t="n"/>
      <c r="W244" s="2" t="n"/>
      <c r="X244" s="2" t="n"/>
      <c r="Y244" s="2" t="n"/>
      <c r="Z244" s="2" t="n"/>
      <c r="AA244" s="2" t="n"/>
      <c r="AB244" s="2" t="n"/>
      <c r="AC244" s="2" t="n"/>
      <c r="AD244" s="2" t="n"/>
      <c r="AE244" s="2" t="n"/>
      <c r="AF244" s="2" t="n"/>
      <c r="AG244" s="2" t="n"/>
      <c r="AH244" s="2" t="n"/>
      <c r="AI244" s="2" t="n"/>
      <c r="AJ244" s="2" t="n"/>
      <c r="AK244" s="2" t="n"/>
      <c r="AL244" s="2" t="n"/>
      <c r="AM244" s="2" t="n"/>
      <c r="AN244" s="2" t="n"/>
      <c r="AO244" s="2" t="n"/>
      <c r="AP244" s="2" t="n"/>
      <c r="AQ244" s="2" t="n"/>
      <c r="AR244" s="2" t="n"/>
      <c r="AS244" s="2" t="n"/>
      <c r="AT244" s="2" t="n"/>
      <c r="AU244" s="2" t="n"/>
      <c r="AV244" s="2" t="n"/>
      <c r="AW244" s="2" t="n"/>
      <c r="AX244" s="2" t="n"/>
      <c r="AY244" s="2" t="n"/>
      <c r="AZ244" s="2" t="n"/>
      <c r="BA244" s="2" t="n"/>
      <c r="BB244" s="2" t="n"/>
      <c r="BC244" s="2" t="n"/>
      <c r="BD244" s="2" t="n"/>
      <c r="BE244" s="2" t="n"/>
      <c r="BF244" s="2" t="n"/>
      <c r="BG244" s="2" t="n"/>
      <c r="BH244" s="2" t="n"/>
      <c r="BI244" s="2" t="n"/>
      <c r="BJ244" s="2" t="n"/>
      <c r="BK244" s="2" t="n"/>
      <c r="BL244" s="2" t="n"/>
      <c r="BM244" s="2" t="n"/>
      <c r="BN244" s="2" t="n"/>
      <c r="BO244" s="2" t="n"/>
      <c r="BP244" s="2" t="n"/>
      <c r="BQ244" s="2" t="n"/>
      <c r="BR244" s="2" t="n"/>
      <c r="BS244" s="2" t="n"/>
      <c r="BT244" s="2" t="n"/>
      <c r="BU244" s="2" t="n"/>
      <c r="BV244" s="2" t="n"/>
      <c r="BW244" s="2" t="n"/>
    </row>
    <row r="245" ht="15.75" customFormat="1" customHeight="1" s="40">
      <c r="A245" s="54">
        <f>IF(F245&lt;&gt;"",1+MAX($A$2:A244),"")</f>
        <v/>
      </c>
      <c r="B245" s="381" t="n"/>
      <c r="C245" s="53" t="inlineStr">
        <is>
          <t>Door Threshold</t>
        </is>
      </c>
      <c r="D245" s="370" t="n">
        <v>23.36</v>
      </c>
      <c r="E245" s="45" t="n">
        <v>0.05</v>
      </c>
      <c r="F245" s="370">
        <f>(1+E245)*D245</f>
        <v/>
      </c>
      <c r="G245" s="49" t="inlineStr">
        <is>
          <t>LF</t>
        </is>
      </c>
      <c r="H245" s="364" t="n">
        <v>14.6</v>
      </c>
      <c r="I245" s="365">
        <f>H245*F245</f>
        <v/>
      </c>
      <c r="J245" s="366" t="n">
        <v>6.2</v>
      </c>
      <c r="K245" s="367">
        <f>J245*F245</f>
        <v/>
      </c>
      <c r="L245" s="368">
        <f>K245+I245</f>
        <v/>
      </c>
      <c r="M245" s="369" t="n"/>
      <c r="N245" s="18" t="n"/>
      <c r="O245" s="2" t="n"/>
      <c r="P245" s="2" t="n"/>
      <c r="Q245" s="2" t="n"/>
      <c r="R245" s="2" t="n"/>
      <c r="S245" s="2" t="n"/>
      <c r="T245" s="2" t="n"/>
      <c r="U245" s="2" t="n"/>
      <c r="V245" s="2" t="n"/>
      <c r="W245" s="2" t="n"/>
      <c r="X245" s="2" t="n"/>
      <c r="Y245" s="2" t="n"/>
      <c r="Z245" s="2" t="n"/>
      <c r="AA245" s="2" t="n"/>
      <c r="AB245" s="2" t="n"/>
      <c r="AC245" s="2" t="n"/>
      <c r="AD245" s="2" t="n"/>
      <c r="AE245" s="2" t="n"/>
      <c r="AF245" s="2" t="n"/>
      <c r="AG245" s="2" t="n"/>
      <c r="AH245" s="2" t="n"/>
      <c r="AI245" s="2" t="n"/>
      <c r="AJ245" s="2" t="n"/>
      <c r="AK245" s="2" t="n"/>
      <c r="AL245" s="2" t="n"/>
      <c r="AM245" s="2" t="n"/>
      <c r="AN245" s="2" t="n"/>
      <c r="AO245" s="2" t="n"/>
      <c r="AP245" s="2" t="n"/>
      <c r="AQ245" s="2" t="n"/>
      <c r="AR245" s="2" t="n"/>
      <c r="AS245" s="2" t="n"/>
      <c r="AT245" s="2" t="n"/>
      <c r="AU245" s="2" t="n"/>
      <c r="AV245" s="2" t="n"/>
      <c r="AW245" s="2" t="n"/>
      <c r="AX245" s="2" t="n"/>
      <c r="AY245" s="2" t="n"/>
      <c r="AZ245" s="2" t="n"/>
      <c r="BA245" s="2" t="n"/>
      <c r="BB245" s="2" t="n"/>
      <c r="BC245" s="2" t="n"/>
      <c r="BD245" s="2" t="n"/>
      <c r="BE245" s="2" t="n"/>
      <c r="BF245" s="2" t="n"/>
      <c r="BG245" s="2" t="n"/>
      <c r="BH245" s="2" t="n"/>
      <c r="BI245" s="2" t="n"/>
      <c r="BJ245" s="2" t="n"/>
      <c r="BK245" s="2" t="n"/>
      <c r="BL245" s="2" t="n"/>
      <c r="BM245" s="2" t="n"/>
      <c r="BN245" s="2" t="n"/>
      <c r="BO245" s="2" t="n"/>
      <c r="BP245" s="2" t="n"/>
      <c r="BQ245" s="2" t="n"/>
      <c r="BR245" s="2" t="n"/>
      <c r="BS245" s="2" t="n"/>
      <c r="BT245" s="2" t="n"/>
      <c r="BU245" s="2" t="n"/>
      <c r="BV245" s="2" t="n"/>
      <c r="BW245" s="2" t="n"/>
    </row>
    <row r="246" ht="15.75" customFormat="1" customHeight="1" s="40">
      <c r="A246" s="54">
        <f>IF(F246&lt;&gt;"",1+MAX($A$2:A245),"")</f>
        <v/>
      </c>
      <c r="B246" s="381" t="n"/>
      <c r="C246" s="300" t="inlineStr">
        <is>
          <t>DRYWALL</t>
        </is>
      </c>
      <c r="D246" s="370" t="n"/>
      <c r="E246" s="45" t="n"/>
      <c r="F246" s="370" t="n"/>
      <c r="G246" s="49" t="n"/>
      <c r="H246" s="364" t="n"/>
      <c r="I246" s="365" t="n"/>
      <c r="J246" s="366" t="n"/>
      <c r="K246" s="367" t="n"/>
      <c r="L246" s="368" t="n"/>
      <c r="M246" s="369" t="n"/>
      <c r="N246" s="18" t="n"/>
      <c r="O246" s="2" t="n"/>
      <c r="P246" s="2" t="n"/>
      <c r="Q246" s="2" t="n"/>
      <c r="R246" s="2" t="n"/>
      <c r="S246" s="2" t="n"/>
      <c r="T246" s="2" t="n"/>
      <c r="U246" s="2" t="n"/>
      <c r="V246" s="2" t="n"/>
      <c r="W246" s="2" t="n"/>
      <c r="X246" s="2" t="n"/>
      <c r="Y246" s="2" t="n"/>
      <c r="Z246" s="2" t="n"/>
      <c r="AA246" s="2" t="n"/>
      <c r="AB246" s="2" t="n"/>
      <c r="AC246" s="2" t="n"/>
      <c r="AD246" s="2" t="n"/>
      <c r="AE246" s="2" t="n"/>
      <c r="AF246" s="2" t="n"/>
      <c r="AG246" s="2" t="n"/>
      <c r="AH246" s="2" t="n"/>
      <c r="AI246" s="2" t="n"/>
      <c r="AJ246" s="2" t="n"/>
      <c r="AK246" s="2" t="n"/>
      <c r="AL246" s="2" t="n"/>
      <c r="AM246" s="2" t="n"/>
      <c r="AN246" s="2" t="n"/>
      <c r="AO246" s="2" t="n"/>
      <c r="AP246" s="2" t="n"/>
      <c r="AQ246" s="2" t="n"/>
      <c r="AR246" s="2" t="n"/>
      <c r="AS246" s="2" t="n"/>
      <c r="AT246" s="2" t="n"/>
      <c r="AU246" s="2" t="n"/>
      <c r="AV246" s="2" t="n"/>
      <c r="AW246" s="2" t="n"/>
      <c r="AX246" s="2" t="n"/>
      <c r="AY246" s="2" t="n"/>
      <c r="AZ246" s="2" t="n"/>
      <c r="BA246" s="2" t="n"/>
      <c r="BB246" s="2" t="n"/>
      <c r="BC246" s="2" t="n"/>
      <c r="BD246" s="2" t="n"/>
      <c r="BE246" s="2" t="n"/>
      <c r="BF246" s="2" t="n"/>
      <c r="BG246" s="2" t="n"/>
      <c r="BH246" s="2" t="n"/>
      <c r="BI246" s="2" t="n"/>
      <c r="BJ246" s="2" t="n"/>
      <c r="BK246" s="2" t="n"/>
      <c r="BL246" s="2" t="n"/>
      <c r="BM246" s="2" t="n"/>
      <c r="BN246" s="2" t="n"/>
      <c r="BO246" s="2" t="n"/>
      <c r="BP246" s="2" t="n"/>
      <c r="BQ246" s="2" t="n"/>
      <c r="BR246" s="2" t="n"/>
      <c r="BS246" s="2" t="n"/>
      <c r="BT246" s="2" t="n"/>
      <c r="BU246" s="2" t="n"/>
      <c r="BV246" s="2" t="n"/>
      <c r="BW246" s="2" t="n"/>
    </row>
    <row r="247" ht="15.75" customFormat="1" customHeight="1" s="2">
      <c r="A247" s="54">
        <f>IF(F247&lt;&gt;"",1+MAX($A$2:A246),"")</f>
        <v/>
      </c>
      <c r="B247" s="381" t="n"/>
      <c r="C247" s="53" t="inlineStr">
        <is>
          <t>(1) Layer Of 5/8'' Type X Gypsum Wall Board At Interior Side</t>
        </is>
      </c>
      <c r="D247" s="370" t="n">
        <v>70873</v>
      </c>
      <c r="E247" s="45" t="n">
        <v>0.05</v>
      </c>
      <c r="F247" s="370">
        <f>(1+E247)*D247</f>
        <v/>
      </c>
      <c r="G247" s="49" t="inlineStr">
        <is>
          <t>SF</t>
        </is>
      </c>
      <c r="H247" s="364" t="n">
        <v>0.62</v>
      </c>
      <c r="I247" s="365">
        <f>H247*F247</f>
        <v/>
      </c>
      <c r="J247" s="366" t="n">
        <v>1.62</v>
      </c>
      <c r="K247" s="367">
        <f>J247*F247</f>
        <v/>
      </c>
      <c r="L247" s="368">
        <f>K247+I247</f>
        <v/>
      </c>
      <c r="M247" s="369" t="n"/>
      <c r="N247" s="18" t="n"/>
    </row>
    <row r="248" ht="15.75" customFormat="1" customHeight="1" s="2">
      <c r="A248" s="54">
        <f>IF(F248&lt;&gt;"",1+MAX($A$2:A247),"")</f>
        <v/>
      </c>
      <c r="B248" s="381" t="n"/>
      <c r="C248" s="53" t="inlineStr">
        <is>
          <t>(1) Layer Of 5/8'' Gypsum Wall Board At Both Sides</t>
        </is>
      </c>
      <c r="D248" s="370" t="n">
        <v>80197</v>
      </c>
      <c r="E248" s="45" t="n">
        <v>0.05</v>
      </c>
      <c r="F248" s="370">
        <f>(1+E248)*D248</f>
        <v/>
      </c>
      <c r="G248" s="49" t="inlineStr">
        <is>
          <t>SF</t>
        </is>
      </c>
      <c r="H248" s="364" t="n">
        <v>0.6</v>
      </c>
      <c r="I248" s="365">
        <f>H248*F248</f>
        <v/>
      </c>
      <c r="J248" s="366" t="n">
        <v>1.6</v>
      </c>
      <c r="K248" s="367">
        <f>J248*F248</f>
        <v/>
      </c>
      <c r="L248" s="368">
        <f>K248+I248</f>
        <v/>
      </c>
      <c r="M248" s="369" t="n"/>
      <c r="N248" s="18" t="n"/>
    </row>
    <row r="249" ht="15.75" customFormat="1" customHeight="1" s="2">
      <c r="A249" s="54">
        <f>IF(F249&lt;&gt;"",1+MAX($A$2:A248),"")</f>
        <v/>
      </c>
      <c r="B249" s="381" t="n"/>
      <c r="C249" s="53" t="inlineStr">
        <is>
          <t>5/8" Type X Gypsum Board Ceiling</t>
        </is>
      </c>
      <c r="D249" s="370" t="n">
        <v>33232.06</v>
      </c>
      <c r="E249" s="45" t="n">
        <v>0.05</v>
      </c>
      <c r="F249" s="370">
        <f>(1+E249)*D249</f>
        <v/>
      </c>
      <c r="G249" s="49" t="inlineStr">
        <is>
          <t>SF</t>
        </is>
      </c>
      <c r="H249" s="364" t="n">
        <v>0.62</v>
      </c>
      <c r="I249" s="365">
        <f>H249*F249</f>
        <v/>
      </c>
      <c r="J249" s="366" t="n">
        <v>1.75</v>
      </c>
      <c r="K249" s="367">
        <f>J249*F249</f>
        <v/>
      </c>
      <c r="L249" s="368">
        <f>K249+I249</f>
        <v/>
      </c>
      <c r="M249" s="369" t="n"/>
      <c r="N249" s="18" t="n"/>
    </row>
    <row r="250" ht="15.75" customFormat="1" customHeight="1" s="2">
      <c r="A250" s="54">
        <f>IF(F250&lt;&gt;"",1+MAX($A$2:A249),"")</f>
        <v/>
      </c>
      <c r="B250" s="381" t="n"/>
      <c r="C250" s="53" t="inlineStr">
        <is>
          <t>1/2" Plywood At Both Side</t>
        </is>
      </c>
      <c r="D250" s="370" t="n">
        <v>124.4</v>
      </c>
      <c r="E250" s="45" t="n">
        <v>0.05</v>
      </c>
      <c r="F250" s="370">
        <f>(1+E250)*D250</f>
        <v/>
      </c>
      <c r="G250" s="49" t="inlineStr">
        <is>
          <t>SF</t>
        </is>
      </c>
      <c r="H250" s="364" t="n">
        <v>2.1</v>
      </c>
      <c r="I250" s="365">
        <f>H250*F250</f>
        <v/>
      </c>
      <c r="J250" s="366" t="n">
        <v>1.02</v>
      </c>
      <c r="K250" s="367">
        <f>J250*F250</f>
        <v/>
      </c>
      <c r="L250" s="368">
        <f>K250+I250</f>
        <v/>
      </c>
      <c r="M250" s="369" t="n"/>
      <c r="N250" s="18" t="n"/>
    </row>
    <row r="251" ht="15.75" customFormat="1" customHeight="1" s="2">
      <c r="A251" s="54">
        <f>IF(F251&lt;&gt;"",1+MAX($A$2:A250),"")</f>
        <v/>
      </c>
      <c r="B251" s="381" t="n"/>
      <c r="C251" s="53" t="inlineStr">
        <is>
          <t xml:space="preserve">(1) Layer Of 1/2" Exterior Grade Plywood Sheathing At Exterior Side </t>
        </is>
      </c>
      <c r="D251" s="370" t="n">
        <v>24197.3</v>
      </c>
      <c r="E251" s="45" t="n">
        <v>0.05</v>
      </c>
      <c r="F251" s="370">
        <f>(1+E251)*D251</f>
        <v/>
      </c>
      <c r="G251" s="49" t="inlineStr">
        <is>
          <t>SF</t>
        </is>
      </c>
      <c r="H251" s="364" t="n">
        <v>2.1</v>
      </c>
      <c r="I251" s="365">
        <f>H251*F251</f>
        <v/>
      </c>
      <c r="J251" s="366" t="n">
        <v>1.02</v>
      </c>
      <c r="K251" s="367">
        <f>J251*F251</f>
        <v/>
      </c>
      <c r="L251" s="368">
        <f>K251+I251</f>
        <v/>
      </c>
      <c r="M251" s="369" t="n"/>
      <c r="N251" s="18" t="n"/>
    </row>
    <row r="252" ht="15.75" customFormat="1" customHeight="1" s="2">
      <c r="A252" s="54">
        <f>IF(F252&lt;&gt;"",1+MAX($A$2:A251),"")</f>
        <v/>
      </c>
      <c r="B252" s="381" t="n"/>
      <c r="C252" s="53" t="inlineStr">
        <is>
          <t>Sealant At Penetrations</t>
        </is>
      </c>
      <c r="D252" s="370" t="n">
        <v>23443</v>
      </c>
      <c r="E252" s="45" t="n">
        <v>0.05</v>
      </c>
      <c r="F252" s="370">
        <f>(1+E252)*D252</f>
        <v/>
      </c>
      <c r="G252" s="49" t="inlineStr">
        <is>
          <t>LF</t>
        </is>
      </c>
      <c r="H252" s="364" t="n">
        <v>0.15</v>
      </c>
      <c r="I252" s="365">
        <f>H252*F252</f>
        <v/>
      </c>
      <c r="J252" s="366" t="n">
        <v>0.38</v>
      </c>
      <c r="K252" s="367">
        <f>J252*F252</f>
        <v/>
      </c>
      <c r="L252" s="368">
        <f>K252+I252</f>
        <v/>
      </c>
      <c r="M252" s="369" t="n"/>
      <c r="N252" s="18" t="n"/>
    </row>
    <row r="253" ht="15.75" customFormat="1" customHeight="1" s="40">
      <c r="A253" s="54">
        <f>IF(F253&lt;&gt;"",1+MAX($A$2:A252),"")</f>
        <v/>
      </c>
      <c r="B253" s="381" t="n"/>
      <c r="C253" s="300" t="inlineStr">
        <is>
          <t>WALL FINISHES</t>
        </is>
      </c>
      <c r="D253" s="370" t="n"/>
      <c r="E253" s="45" t="n"/>
      <c r="F253" s="370" t="n"/>
      <c r="G253" s="49" t="n"/>
      <c r="H253" s="364" t="n"/>
      <c r="I253" s="365" t="n"/>
      <c r="J253" s="366" t="n"/>
      <c r="K253" s="367" t="n"/>
      <c r="L253" s="368" t="n"/>
      <c r="M253" s="369" t="n"/>
      <c r="N253" s="18" t="n"/>
      <c r="O253" s="2" t="n"/>
      <c r="P253" s="2" t="n"/>
      <c r="Q253" s="2" t="n"/>
      <c r="R253" s="2" t="n"/>
      <c r="S253" s="2" t="n"/>
      <c r="T253" s="2" t="n"/>
      <c r="U253" s="2" t="n"/>
      <c r="V253" s="2" t="n"/>
      <c r="W253" s="2" t="n"/>
      <c r="X253" s="2" t="n"/>
      <c r="Y253" s="2" t="n"/>
      <c r="Z253" s="2" t="n"/>
      <c r="AA253" s="2" t="n"/>
      <c r="AB253" s="2" t="n"/>
      <c r="AC253" s="2" t="n"/>
      <c r="AD253" s="2" t="n"/>
      <c r="AE253" s="2" t="n"/>
      <c r="AF253" s="2" t="n"/>
      <c r="AG253" s="2" t="n"/>
      <c r="AH253" s="2" t="n"/>
      <c r="AI253" s="2" t="n"/>
      <c r="AJ253" s="2" t="n"/>
      <c r="AK253" s="2" t="n"/>
      <c r="AL253" s="2" t="n"/>
      <c r="AM253" s="2" t="n"/>
      <c r="AN253" s="2" t="n"/>
      <c r="AO253" s="2" t="n"/>
      <c r="AP253" s="2" t="n"/>
      <c r="AQ253" s="2" t="n"/>
      <c r="AR253" s="2" t="n"/>
      <c r="AS253" s="2" t="n"/>
      <c r="AT253" s="2" t="n"/>
      <c r="AU253" s="2" t="n"/>
      <c r="AV253" s="2" t="n"/>
      <c r="AW253" s="2" t="n"/>
      <c r="AX253" s="2" t="n"/>
      <c r="AY253" s="2" t="n"/>
      <c r="AZ253" s="2" t="n"/>
      <c r="BA253" s="2" t="n"/>
      <c r="BB253" s="2" t="n"/>
      <c r="BC253" s="2" t="n"/>
      <c r="BD253" s="2" t="n"/>
      <c r="BE253" s="2" t="n"/>
      <c r="BF253" s="2" t="n"/>
      <c r="BG253" s="2" t="n"/>
      <c r="BH253" s="2" t="n"/>
      <c r="BI253" s="2" t="n"/>
      <c r="BJ253" s="2" t="n"/>
      <c r="BK253" s="2" t="n"/>
      <c r="BL253" s="2" t="n"/>
      <c r="BM253" s="2" t="n"/>
      <c r="BN253" s="2" t="n"/>
      <c r="BO253" s="2" t="n"/>
      <c r="BP253" s="2" t="n"/>
      <c r="BQ253" s="2" t="n"/>
      <c r="BR253" s="2" t="n"/>
      <c r="BS253" s="2" t="n"/>
      <c r="BT253" s="2" t="n"/>
      <c r="BU253" s="2" t="n"/>
      <c r="BV253" s="2" t="n"/>
      <c r="BW253" s="2" t="n"/>
    </row>
    <row r="254" ht="15.75" customFormat="1" customHeight="1" s="2">
      <c r="A254" s="54">
        <f>IF(F254&lt;&gt;"",1+MAX($A$2:A253),"")</f>
        <v/>
      </c>
      <c r="B254" s="381" t="n"/>
      <c r="C254" s="53" t="inlineStr">
        <is>
          <t>(1) Layer Of 5/8'' Moisture Resistant Gypsum Wall Board</t>
        </is>
      </c>
      <c r="D254" s="370" t="n">
        <v>5122.46</v>
      </c>
      <c r="E254" s="45" t="n">
        <v>0.05</v>
      </c>
      <c r="F254" s="370">
        <f>(1+E254)*D254</f>
        <v/>
      </c>
      <c r="G254" s="49" t="inlineStr">
        <is>
          <t>SF</t>
        </is>
      </c>
      <c r="H254" s="364" t="n">
        <v>0.62</v>
      </c>
      <c r="I254" s="365">
        <f>H254*F254</f>
        <v/>
      </c>
      <c r="J254" s="366" t="n">
        <v>1.6</v>
      </c>
      <c r="K254" s="367">
        <f>J254*F254</f>
        <v/>
      </c>
      <c r="L254" s="368">
        <f>K254+I254</f>
        <v/>
      </c>
      <c r="M254" s="369" t="n"/>
      <c r="N254" s="18" t="n"/>
    </row>
    <row r="255" ht="15.75" customFormat="1" customHeight="1" s="2">
      <c r="A255" s="54">
        <f>IF(F255&lt;&gt;"",1+MAX($A$2:A254),"")</f>
        <v/>
      </c>
      <c r="B255" s="381" t="n"/>
      <c r="C255" s="53" t="inlineStr">
        <is>
          <t>(1) Layer Of Backer Board Under Ceramic Wall Tiles</t>
        </is>
      </c>
      <c r="D255" s="370" t="n">
        <v>5975.1</v>
      </c>
      <c r="E255" s="45" t="n">
        <v>0.05</v>
      </c>
      <c r="F255" s="370">
        <f>(1+E255)*D255</f>
        <v/>
      </c>
      <c r="G255" s="49" t="inlineStr">
        <is>
          <t>SF</t>
        </is>
      </c>
      <c r="H255" s="364" t="n">
        <v>2.1</v>
      </c>
      <c r="I255" s="365">
        <f>H255*F255</f>
        <v/>
      </c>
      <c r="J255" s="366" t="n">
        <v>3.25</v>
      </c>
      <c r="K255" s="367">
        <f>J255*F255</f>
        <v/>
      </c>
      <c r="L255" s="368">
        <f>K255+I255</f>
        <v/>
      </c>
      <c r="M255" s="369" t="n"/>
      <c r="N255" s="18" t="n"/>
    </row>
    <row r="256" ht="15.75" customFormat="1" customHeight="1" s="2">
      <c r="A256" s="54">
        <f>IF(F256&lt;&gt;"",1+MAX($A$2:A255),"")</f>
        <v/>
      </c>
      <c r="B256" s="381" t="n"/>
      <c r="C256" s="53" t="inlineStr">
        <is>
          <t>Ceramic Wall Tiles</t>
        </is>
      </c>
      <c r="D256" s="370" t="n">
        <v>5975.1</v>
      </c>
      <c r="E256" s="45" t="n">
        <v>0.05</v>
      </c>
      <c r="F256" s="370">
        <f>(1+E256)*D256</f>
        <v/>
      </c>
      <c r="G256" s="49" t="inlineStr">
        <is>
          <t>SF</t>
        </is>
      </c>
      <c r="H256" s="364" t="n">
        <v>5.5</v>
      </c>
      <c r="I256" s="365">
        <f>H256*F256</f>
        <v/>
      </c>
      <c r="J256" s="366" t="n">
        <v>6.95</v>
      </c>
      <c r="K256" s="367">
        <f>J256*F256</f>
        <v/>
      </c>
      <c r="L256" s="368">
        <f>K256+I256</f>
        <v/>
      </c>
      <c r="M256" s="369" t="n"/>
      <c r="N256" s="18" t="n"/>
    </row>
    <row r="257" ht="15.75" customFormat="1" customHeight="1" s="40">
      <c r="A257" s="54">
        <f>IF(F257&lt;&gt;"",1+MAX($A$2:A256),"")</f>
        <v/>
      </c>
      <c r="B257" s="381" t="n"/>
      <c r="C257" s="300" t="inlineStr">
        <is>
          <t>PAINTING</t>
        </is>
      </c>
      <c r="D257" s="370" t="n"/>
      <c r="E257" s="45" t="n"/>
      <c r="F257" s="370" t="n"/>
      <c r="G257" s="49" t="n"/>
      <c r="H257" s="364" t="n"/>
      <c r="I257" s="365" t="n"/>
      <c r="J257" s="366" t="n"/>
      <c r="K257" s="367" t="n"/>
      <c r="L257" s="368" t="n"/>
      <c r="M257" s="369" t="n"/>
      <c r="N257" s="18" t="n"/>
      <c r="O257" s="2" t="n"/>
      <c r="P257" s="2" t="n"/>
      <c r="Q257" s="2" t="n"/>
      <c r="R257" s="2" t="n"/>
      <c r="S257" s="2" t="n"/>
      <c r="T257" s="2" t="n"/>
      <c r="U257" s="2" t="n"/>
      <c r="V257" s="2" t="n"/>
      <c r="W257" s="2" t="n"/>
      <c r="X257" s="2" t="n"/>
      <c r="Y257" s="2" t="n"/>
      <c r="Z257" s="2" t="n"/>
      <c r="AA257" s="2" t="n"/>
      <c r="AB257" s="2" t="n"/>
      <c r="AC257" s="2" t="n"/>
      <c r="AD257" s="2" t="n"/>
      <c r="AE257" s="2" t="n"/>
      <c r="AF257" s="2" t="n"/>
      <c r="AG257" s="2" t="n"/>
      <c r="AH257" s="2" t="n"/>
      <c r="AI257" s="2" t="n"/>
      <c r="AJ257" s="2" t="n"/>
      <c r="AK257" s="2" t="n"/>
      <c r="AL257" s="2" t="n"/>
      <c r="AM257" s="2" t="n"/>
      <c r="AN257" s="2" t="n"/>
      <c r="AO257" s="2" t="n"/>
      <c r="AP257" s="2" t="n"/>
      <c r="AQ257" s="2" t="n"/>
      <c r="AR257" s="2" t="n"/>
      <c r="AS257" s="2" t="n"/>
      <c r="AT257" s="2" t="n"/>
      <c r="AU257" s="2" t="n"/>
      <c r="AV257" s="2" t="n"/>
      <c r="AW257" s="2" t="n"/>
      <c r="AX257" s="2" t="n"/>
      <c r="AY257" s="2" t="n"/>
      <c r="AZ257" s="2" t="n"/>
      <c r="BA257" s="2" t="n"/>
      <c r="BB257" s="2" t="n"/>
      <c r="BC257" s="2" t="n"/>
      <c r="BD257" s="2" t="n"/>
      <c r="BE257" s="2" t="n"/>
      <c r="BF257" s="2" t="n"/>
      <c r="BG257" s="2" t="n"/>
      <c r="BH257" s="2" t="n"/>
      <c r="BI257" s="2" t="n"/>
      <c r="BJ257" s="2" t="n"/>
      <c r="BK257" s="2" t="n"/>
      <c r="BL257" s="2" t="n"/>
      <c r="BM257" s="2" t="n"/>
      <c r="BN257" s="2" t="n"/>
      <c r="BO257" s="2" t="n"/>
      <c r="BP257" s="2" t="n"/>
      <c r="BQ257" s="2" t="n"/>
      <c r="BR257" s="2" t="n"/>
      <c r="BS257" s="2" t="n"/>
      <c r="BT257" s="2" t="n"/>
      <c r="BU257" s="2" t="n"/>
      <c r="BV257" s="2" t="n"/>
      <c r="BW257" s="2" t="n"/>
    </row>
    <row r="258" ht="15.75" customFormat="1" customHeight="1" s="2">
      <c r="A258" s="54">
        <f>IF(F258&lt;&gt;"",1+MAX($A$2:A257),"")</f>
        <v/>
      </c>
      <c r="B258" s="381" t="n"/>
      <c r="C258" s="53" t="inlineStr">
        <is>
          <t>Paint On Gypsum Wall Board (1 Primer + 2 Coats Finish)</t>
        </is>
      </c>
      <c r="D258" s="370" t="n">
        <v>105103.3</v>
      </c>
      <c r="E258" s="45" t="n">
        <v>0.05</v>
      </c>
      <c r="F258" s="370">
        <f>(1+E258)*D258</f>
        <v/>
      </c>
      <c r="G258" s="49" t="inlineStr">
        <is>
          <t>SF</t>
        </is>
      </c>
      <c r="H258" s="364" t="n">
        <v>0.4</v>
      </c>
      <c r="I258" s="365">
        <f>H258*F258</f>
        <v/>
      </c>
      <c r="J258" s="366" t="n">
        <v>1.4</v>
      </c>
      <c r="K258" s="367">
        <f>J258*F258</f>
        <v/>
      </c>
      <c r="L258" s="368">
        <f>K258+I258</f>
        <v/>
      </c>
      <c r="M258" s="369" t="n"/>
      <c r="N258" s="18" t="n"/>
    </row>
    <row r="259" ht="15.75" customFormat="1" customHeight="1" s="2">
      <c r="A259" s="54">
        <f>IF(F259&lt;&gt;"",1+MAX($A$2:A258),"")</f>
        <v/>
      </c>
      <c r="B259" s="381" t="n"/>
      <c r="C259" s="53" t="inlineStr">
        <is>
          <t>Paint On Gypsum Board Ceiling (1 Primer + 2 Coats Finish)</t>
        </is>
      </c>
      <c r="D259" s="370" t="n">
        <v>33232.06</v>
      </c>
      <c r="E259" s="45" t="n">
        <v>0.05</v>
      </c>
      <c r="F259" s="370">
        <f>(1+E259)*D259</f>
        <v/>
      </c>
      <c r="G259" s="49" t="inlineStr">
        <is>
          <t>SF</t>
        </is>
      </c>
      <c r="H259" s="364" t="n">
        <v>0.4</v>
      </c>
      <c r="I259" s="365">
        <f>H259*F259</f>
        <v/>
      </c>
      <c r="J259" s="366" t="n">
        <v>1.45</v>
      </c>
      <c r="K259" s="367">
        <f>J259*F259</f>
        <v/>
      </c>
      <c r="L259" s="368">
        <f>K259+I259</f>
        <v/>
      </c>
      <c r="M259" s="369" t="n"/>
      <c r="N259" s="18" t="n"/>
    </row>
    <row r="260" ht="15.75" customFormat="1" customHeight="1" s="2">
      <c r="A260" s="54">
        <f>IF(F260&lt;&gt;"",1+MAX($A$2:A259),"")</f>
        <v/>
      </c>
      <c r="B260" s="381" t="n"/>
      <c r="C260" s="53" t="inlineStr">
        <is>
          <t>Gray Paint On Doors (1 Primer + 2 Coats Finish)</t>
        </is>
      </c>
      <c r="D260" s="370" t="n">
        <v>316</v>
      </c>
      <c r="E260" s="45" t="n">
        <v>0</v>
      </c>
      <c r="F260" s="370">
        <f>(1+E260)*D260</f>
        <v/>
      </c>
      <c r="G260" s="49" t="inlineStr">
        <is>
          <t>EA</t>
        </is>
      </c>
      <c r="H260" s="364" t="n">
        <v>48</v>
      </c>
      <c r="I260" s="365">
        <f>H260*F260</f>
        <v/>
      </c>
      <c r="J260" s="366" t="n">
        <v>102</v>
      </c>
      <c r="K260" s="367">
        <f>J260*F260</f>
        <v/>
      </c>
      <c r="L260" s="368">
        <f>K260+I260</f>
        <v/>
      </c>
      <c r="M260" s="369" t="n"/>
      <c r="N260" s="18" t="n"/>
    </row>
    <row r="261" ht="15.75" customFormat="1" customHeight="1" s="2">
      <c r="A261" s="54">
        <f>IF(F261&lt;&gt;"",1+MAX($A$2:A260),"")</f>
        <v/>
      </c>
      <c r="B261" s="381" t="n"/>
      <c r="C261" s="53" t="inlineStr">
        <is>
          <t>Graffiti -Melt Anti- Graffiti Coating (LARR # RR25042-T) On Doors</t>
        </is>
      </c>
      <c r="D261" s="370" t="n">
        <v>5</v>
      </c>
      <c r="E261" s="45" t="n">
        <v>0</v>
      </c>
      <c r="F261" s="370">
        <f>(1+E261)*D261</f>
        <v/>
      </c>
      <c r="G261" s="49" t="inlineStr">
        <is>
          <t>EA</t>
        </is>
      </c>
      <c r="H261" s="364" t="n">
        <v>52</v>
      </c>
      <c r="I261" s="365">
        <f>H261*F261</f>
        <v/>
      </c>
      <c r="J261" s="366" t="n">
        <v>115</v>
      </c>
      <c r="K261" s="367">
        <f>J261*F261</f>
        <v/>
      </c>
      <c r="L261" s="368">
        <f>K261+I261</f>
        <v/>
      </c>
      <c r="M261" s="369" t="n"/>
      <c r="N261" s="18" t="n"/>
    </row>
    <row r="262" ht="15.75" customFormat="1" customHeight="1" s="2">
      <c r="A262" s="54">
        <f>IF(F262&lt;&gt;"",1+MAX($A$2:A261),"")</f>
        <v/>
      </c>
      <c r="B262" s="381" t="n"/>
      <c r="C262" s="53" t="inlineStr">
        <is>
          <t>Graffiti -Melt Anti- Graffiti Coating (LARR # RR25042-T) On Door Trim</t>
        </is>
      </c>
      <c r="D262" s="370" t="n">
        <v>86</v>
      </c>
      <c r="E262" s="45" t="n">
        <v>0.05</v>
      </c>
      <c r="F262" s="370">
        <f>(1+E262)*D262</f>
        <v/>
      </c>
      <c r="G262" s="49" t="inlineStr">
        <is>
          <t>LF</t>
        </is>
      </c>
      <c r="H262" s="364" t="n">
        <v>0.8</v>
      </c>
      <c r="I262" s="365">
        <f>H262*F262</f>
        <v/>
      </c>
      <c r="J262" s="366" t="n">
        <v>1.85</v>
      </c>
      <c r="K262" s="367">
        <f>J262*F262</f>
        <v/>
      </c>
      <c r="L262" s="368">
        <f>K262+I262</f>
        <v/>
      </c>
      <c r="M262" s="369" t="n"/>
      <c r="N262" s="18" t="n"/>
    </row>
    <row r="263" ht="15.75" customFormat="1" customHeight="1" s="2">
      <c r="A263" s="54">
        <f>IF(F263&lt;&gt;"",1+MAX($A$2:A262),"")</f>
        <v/>
      </c>
      <c r="B263" s="381" t="n"/>
      <c r="C263" s="53" t="inlineStr">
        <is>
          <t>Paint On Door Trim (1 Primer + 2 Coats Finish)</t>
        </is>
      </c>
      <c r="D263" s="370" t="n">
        <v>11370.7</v>
      </c>
      <c r="E263" s="45" t="n">
        <v>0.05</v>
      </c>
      <c r="F263" s="370">
        <f>(1+E263)*D263</f>
        <v/>
      </c>
      <c r="G263" s="49" t="inlineStr">
        <is>
          <t>LF</t>
        </is>
      </c>
      <c r="H263" s="364" t="n">
        <v>0.68</v>
      </c>
      <c r="I263" s="365">
        <f>H263*F263</f>
        <v/>
      </c>
      <c r="J263" s="366" t="n">
        <v>1.6</v>
      </c>
      <c r="K263" s="367">
        <f>J263*F263</f>
        <v/>
      </c>
      <c r="L263" s="368">
        <f>K263+I263</f>
        <v/>
      </c>
      <c r="M263" s="369" t="n"/>
      <c r="N263" s="18" t="n"/>
    </row>
    <row r="264" ht="15.75" customFormat="1" customHeight="1" s="40">
      <c r="A264" s="54">
        <f>IF(F264&lt;&gt;"",1+MAX($A$2:A263),"")</f>
        <v/>
      </c>
      <c r="B264" s="381" t="n"/>
      <c r="C264" s="227" t="inlineStr">
        <is>
          <t>EXTERIOR FINISHES</t>
        </is>
      </c>
      <c r="D264" s="370" t="n"/>
      <c r="E264" s="45" t="n"/>
      <c r="F264" s="370" t="n"/>
      <c r="G264" s="49" t="n"/>
      <c r="H264" s="364" t="n"/>
      <c r="I264" s="365" t="n"/>
      <c r="J264" s="366" t="n"/>
      <c r="K264" s="367" t="n"/>
      <c r="L264" s="368" t="n"/>
      <c r="M264" s="369" t="n"/>
      <c r="N264" s="18" t="n"/>
      <c r="O264" s="2" t="n"/>
      <c r="P264" s="2" t="n"/>
      <c r="Q264" s="2" t="n"/>
      <c r="R264" s="2" t="n"/>
      <c r="S264" s="2" t="n"/>
      <c r="T264" s="2" t="n"/>
      <c r="U264" s="2" t="n"/>
      <c r="V264" s="2" t="n"/>
      <c r="W264" s="2" t="n"/>
      <c r="X264" s="2" t="n"/>
      <c r="Y264" s="2" t="n"/>
      <c r="Z264" s="2" t="n"/>
      <c r="AA264" s="2" t="n"/>
      <c r="AB264" s="2" t="n"/>
      <c r="AC264" s="2" t="n"/>
      <c r="AD264" s="2" t="n"/>
      <c r="AE264" s="2" t="n"/>
      <c r="AF264" s="2" t="n"/>
      <c r="AG264" s="2" t="n"/>
      <c r="AH264" s="2" t="n"/>
      <c r="AI264" s="2" t="n"/>
      <c r="AJ264" s="2" t="n"/>
      <c r="AK264" s="2" t="n"/>
      <c r="AL264" s="2" t="n"/>
      <c r="AM264" s="2" t="n"/>
      <c r="AN264" s="2" t="n"/>
      <c r="AO264" s="2" t="n"/>
      <c r="AP264" s="2" t="n"/>
      <c r="AQ264" s="2" t="n"/>
      <c r="AR264" s="2" t="n"/>
      <c r="AS264" s="2" t="n"/>
      <c r="AT264" s="2" t="n"/>
      <c r="AU264" s="2" t="n"/>
      <c r="AV264" s="2" t="n"/>
      <c r="AW264" s="2" t="n"/>
      <c r="AX264" s="2" t="n"/>
      <c r="AY264" s="2" t="n"/>
      <c r="AZ264" s="2" t="n"/>
      <c r="BA264" s="2" t="n"/>
      <c r="BB264" s="2" t="n"/>
      <c r="BC264" s="2" t="n"/>
      <c r="BD264" s="2" t="n"/>
      <c r="BE264" s="2" t="n"/>
      <c r="BF264" s="2" t="n"/>
      <c r="BG264" s="2" t="n"/>
      <c r="BH264" s="2" t="n"/>
      <c r="BI264" s="2" t="n"/>
      <c r="BJ264" s="2" t="n"/>
      <c r="BK264" s="2" t="n"/>
      <c r="BL264" s="2" t="n"/>
      <c r="BM264" s="2" t="n"/>
      <c r="BN264" s="2" t="n"/>
      <c r="BO264" s="2" t="n"/>
      <c r="BP264" s="2" t="n"/>
      <c r="BQ264" s="2" t="n"/>
      <c r="BR264" s="2" t="n"/>
      <c r="BS264" s="2" t="n"/>
      <c r="BT264" s="2" t="n"/>
      <c r="BU264" s="2" t="n"/>
      <c r="BV264" s="2" t="n"/>
      <c r="BW264" s="2" t="n"/>
    </row>
    <row r="265" ht="15.75" customFormat="1" customHeight="1" s="40">
      <c r="A265" s="54">
        <f>IF(F265&lt;&gt;"",1+MAX($A$2:A264),"")</f>
        <v/>
      </c>
      <c r="B265" s="381" t="n"/>
      <c r="C265" s="53" t="inlineStr">
        <is>
          <t>Horizontal Fiber Cement Siding</t>
        </is>
      </c>
      <c r="D265" s="370" t="n">
        <v>3489.9</v>
      </c>
      <c r="E265" s="45" t="n">
        <v>0.05</v>
      </c>
      <c r="F265" s="370">
        <f>(1+E265)*D265</f>
        <v/>
      </c>
      <c r="G265" s="49" t="inlineStr">
        <is>
          <t>SF</t>
        </is>
      </c>
      <c r="H265" s="364" t="n">
        <v>3.55</v>
      </c>
      <c r="I265" s="365">
        <f>H265*F265</f>
        <v/>
      </c>
      <c r="J265" s="366" t="n">
        <v>2.12</v>
      </c>
      <c r="K265" s="367">
        <f>J265*F265</f>
        <v/>
      </c>
      <c r="L265" s="368">
        <f>K265+I265</f>
        <v/>
      </c>
      <c r="M265" s="369" t="n"/>
      <c r="N265" s="18" t="n"/>
      <c r="O265" s="2" t="n"/>
      <c r="P265" s="2" t="n"/>
      <c r="Q265" s="2" t="n"/>
      <c r="R265" s="2" t="n"/>
      <c r="S265" s="2" t="n"/>
      <c r="T265" s="2" t="n"/>
      <c r="U265" s="2" t="n"/>
      <c r="V265" s="2" t="n"/>
      <c r="W265" s="2" t="n"/>
      <c r="X265" s="2" t="n"/>
      <c r="Y265" s="2" t="n"/>
      <c r="Z265" s="2" t="n"/>
      <c r="AA265" s="2" t="n"/>
      <c r="AB265" s="2" t="n"/>
      <c r="AC265" s="2" t="n"/>
      <c r="AD265" s="2" t="n"/>
      <c r="AE265" s="2" t="n"/>
      <c r="AF265" s="2" t="n"/>
      <c r="AG265" s="2" t="n"/>
      <c r="AH265" s="2" t="n"/>
      <c r="AI265" s="2" t="n"/>
      <c r="AJ265" s="2" t="n"/>
      <c r="AK265" s="2" t="n"/>
      <c r="AL265" s="2" t="n"/>
      <c r="AM265" s="2" t="n"/>
      <c r="AN265" s="2" t="n"/>
      <c r="AO265" s="2" t="n"/>
      <c r="AP265" s="2" t="n"/>
      <c r="AQ265" s="2" t="n"/>
      <c r="AR265" s="2" t="n"/>
      <c r="AS265" s="2" t="n"/>
      <c r="AT265" s="2" t="n"/>
      <c r="AU265" s="2" t="n"/>
      <c r="AV265" s="2" t="n"/>
      <c r="AW265" s="2" t="n"/>
      <c r="AX265" s="2" t="n"/>
      <c r="AY265" s="2" t="n"/>
      <c r="AZ265" s="2" t="n"/>
      <c r="BA265" s="2" t="n"/>
      <c r="BB265" s="2" t="n"/>
      <c r="BC265" s="2" t="n"/>
      <c r="BD265" s="2" t="n"/>
      <c r="BE265" s="2" t="n"/>
      <c r="BF265" s="2" t="n"/>
      <c r="BG265" s="2" t="n"/>
      <c r="BH265" s="2" t="n"/>
      <c r="BI265" s="2" t="n"/>
      <c r="BJ265" s="2" t="n"/>
      <c r="BK265" s="2" t="n"/>
      <c r="BL265" s="2" t="n"/>
      <c r="BM265" s="2" t="n"/>
      <c r="BN265" s="2" t="n"/>
      <c r="BO265" s="2" t="n"/>
      <c r="BP265" s="2" t="n"/>
      <c r="BQ265" s="2" t="n"/>
      <c r="BR265" s="2" t="n"/>
      <c r="BS265" s="2" t="n"/>
      <c r="BT265" s="2" t="n"/>
      <c r="BU265" s="2" t="n"/>
      <c r="BV265" s="2" t="n"/>
      <c r="BW265" s="2" t="n"/>
    </row>
    <row r="266" ht="31.5" customFormat="1" customHeight="1" s="40">
      <c r="A266" s="54">
        <f>IF(F266&lt;&gt;"",1+MAX($A$2:A265),"")</f>
        <v/>
      </c>
      <c r="B266" s="381" t="n"/>
      <c r="C266" s="53" t="inlineStr">
        <is>
          <t>Smooth Stucco (Dark Gray) Over
Paper Back Wire Mesh At Exterior Side</t>
        </is>
      </c>
      <c r="D266" s="370" t="n">
        <v>6637.6</v>
      </c>
      <c r="E266" s="45" t="n">
        <v>0.05</v>
      </c>
      <c r="F266" s="370">
        <f>(1+E266)*D266</f>
        <v/>
      </c>
      <c r="G266" s="49" t="inlineStr">
        <is>
          <t>SF</t>
        </is>
      </c>
      <c r="H266" s="364" t="n">
        <v>3.95</v>
      </c>
      <c r="I266" s="365">
        <f>H266*F266</f>
        <v/>
      </c>
      <c r="J266" s="366" t="n">
        <v>6.52</v>
      </c>
      <c r="K266" s="367">
        <f>J266*F266</f>
        <v/>
      </c>
      <c r="L266" s="368">
        <f>K266+I266</f>
        <v/>
      </c>
      <c r="M266" s="369" t="n"/>
      <c r="N266" s="18" t="n"/>
      <c r="O266" s="2" t="n"/>
      <c r="P266" s="2" t="n"/>
      <c r="Q266" s="2" t="n"/>
      <c r="R266" s="2" t="n"/>
      <c r="S266" s="2" t="n"/>
      <c r="T266" s="2" t="n"/>
      <c r="U266" s="2" t="n"/>
      <c r="V266" s="2" t="n"/>
      <c r="W266" s="2" t="n"/>
      <c r="X266" s="2" t="n"/>
      <c r="Y266" s="2" t="n"/>
      <c r="Z266" s="2" t="n"/>
      <c r="AA266" s="2" t="n"/>
      <c r="AB266" s="2" t="n"/>
      <c r="AC266" s="2" t="n"/>
      <c r="AD266" s="2" t="n"/>
      <c r="AE266" s="2" t="n"/>
      <c r="AF266" s="2" t="n"/>
      <c r="AG266" s="2" t="n"/>
      <c r="AH266" s="2" t="n"/>
      <c r="AI266" s="2" t="n"/>
      <c r="AJ266" s="2" t="n"/>
      <c r="AK266" s="2" t="n"/>
      <c r="AL266" s="2" t="n"/>
      <c r="AM266" s="2" t="n"/>
      <c r="AN266" s="2" t="n"/>
      <c r="AO266" s="2" t="n"/>
      <c r="AP266" s="2" t="n"/>
      <c r="AQ266" s="2" t="n"/>
      <c r="AR266" s="2" t="n"/>
      <c r="AS266" s="2" t="n"/>
      <c r="AT266" s="2" t="n"/>
      <c r="AU266" s="2" t="n"/>
      <c r="AV266" s="2" t="n"/>
      <c r="AW266" s="2" t="n"/>
      <c r="AX266" s="2" t="n"/>
      <c r="AY266" s="2" t="n"/>
      <c r="AZ266" s="2" t="n"/>
      <c r="BA266" s="2" t="n"/>
      <c r="BB266" s="2" t="n"/>
      <c r="BC266" s="2" t="n"/>
      <c r="BD266" s="2" t="n"/>
      <c r="BE266" s="2" t="n"/>
      <c r="BF266" s="2" t="n"/>
      <c r="BG266" s="2" t="n"/>
      <c r="BH266" s="2" t="n"/>
      <c r="BI266" s="2" t="n"/>
      <c r="BJ266" s="2" t="n"/>
      <c r="BK266" s="2" t="n"/>
      <c r="BL266" s="2" t="n"/>
      <c r="BM266" s="2" t="n"/>
      <c r="BN266" s="2" t="n"/>
      <c r="BO266" s="2" t="n"/>
      <c r="BP266" s="2" t="n"/>
      <c r="BQ266" s="2" t="n"/>
      <c r="BR266" s="2" t="n"/>
      <c r="BS266" s="2" t="n"/>
      <c r="BT266" s="2" t="n"/>
      <c r="BU266" s="2" t="n"/>
      <c r="BV266" s="2" t="n"/>
      <c r="BW266" s="2" t="n"/>
    </row>
    <row r="267" ht="31.5" customFormat="1" customHeight="1" s="40">
      <c r="A267" s="54">
        <f>IF(F267&lt;&gt;"",1+MAX($A$2:A266),"")</f>
        <v/>
      </c>
      <c r="B267" s="381" t="n"/>
      <c r="C267" s="53" t="inlineStr">
        <is>
          <t>Smooth Stucco (Orange) Over
Paper Back Wire Mesh At Exterior Side</t>
        </is>
      </c>
      <c r="D267" s="370" t="n">
        <v>1612.31</v>
      </c>
      <c r="E267" s="45" t="n">
        <v>0.05</v>
      </c>
      <c r="F267" s="370">
        <f>(1+E267)*D267</f>
        <v/>
      </c>
      <c r="G267" s="49" t="inlineStr">
        <is>
          <t>SF</t>
        </is>
      </c>
      <c r="H267" s="364" t="n">
        <v>3.95</v>
      </c>
      <c r="I267" s="365">
        <f>H267*F267</f>
        <v/>
      </c>
      <c r="J267" s="366" t="n">
        <v>6.52</v>
      </c>
      <c r="K267" s="367">
        <f>J267*F267</f>
        <v/>
      </c>
      <c r="L267" s="368">
        <f>K267+I267</f>
        <v/>
      </c>
      <c r="M267" s="369" t="n"/>
      <c r="N267" s="18" t="n"/>
      <c r="O267" s="2" t="n"/>
      <c r="P267" s="2" t="n"/>
      <c r="Q267" s="2" t="n"/>
      <c r="R267" s="2" t="n"/>
      <c r="S267" s="2" t="n"/>
      <c r="T267" s="2" t="n"/>
      <c r="U267" s="2" t="n"/>
      <c r="V267" s="2" t="n"/>
      <c r="W267" s="2" t="n"/>
      <c r="X267" s="2" t="n"/>
      <c r="Y267" s="2" t="n"/>
      <c r="Z267" s="2" t="n"/>
      <c r="AA267" s="2" t="n"/>
      <c r="AB267" s="2" t="n"/>
      <c r="AC267" s="2" t="n"/>
      <c r="AD267" s="2" t="n"/>
      <c r="AE267" s="2" t="n"/>
      <c r="AF267" s="2" t="n"/>
      <c r="AG267" s="2" t="n"/>
      <c r="AH267" s="2" t="n"/>
      <c r="AI267" s="2" t="n"/>
      <c r="AJ267" s="2" t="n"/>
      <c r="AK267" s="2" t="n"/>
      <c r="AL267" s="2" t="n"/>
      <c r="AM267" s="2" t="n"/>
      <c r="AN267" s="2" t="n"/>
      <c r="AO267" s="2" t="n"/>
      <c r="AP267" s="2" t="n"/>
      <c r="AQ267" s="2" t="n"/>
      <c r="AR267" s="2" t="n"/>
      <c r="AS267" s="2" t="n"/>
      <c r="AT267" s="2" t="n"/>
      <c r="AU267" s="2" t="n"/>
      <c r="AV267" s="2" t="n"/>
      <c r="AW267" s="2" t="n"/>
      <c r="AX267" s="2" t="n"/>
      <c r="AY267" s="2" t="n"/>
      <c r="AZ267" s="2" t="n"/>
      <c r="BA267" s="2" t="n"/>
      <c r="BB267" s="2" t="n"/>
      <c r="BC267" s="2" t="n"/>
      <c r="BD267" s="2" t="n"/>
      <c r="BE267" s="2" t="n"/>
      <c r="BF267" s="2" t="n"/>
      <c r="BG267" s="2" t="n"/>
      <c r="BH267" s="2" t="n"/>
      <c r="BI267" s="2" t="n"/>
      <c r="BJ267" s="2" t="n"/>
      <c r="BK267" s="2" t="n"/>
      <c r="BL267" s="2" t="n"/>
      <c r="BM267" s="2" t="n"/>
      <c r="BN267" s="2" t="n"/>
      <c r="BO267" s="2" t="n"/>
      <c r="BP267" s="2" t="n"/>
      <c r="BQ267" s="2" t="n"/>
      <c r="BR267" s="2" t="n"/>
      <c r="BS267" s="2" t="n"/>
      <c r="BT267" s="2" t="n"/>
      <c r="BU267" s="2" t="n"/>
      <c r="BV267" s="2" t="n"/>
      <c r="BW267" s="2" t="n"/>
    </row>
    <row r="268" ht="31.5" customFormat="1" customHeight="1" s="40">
      <c r="A268" s="54">
        <f>IF(F268&lt;&gt;"",1+MAX($A$2:A267),"")</f>
        <v/>
      </c>
      <c r="B268" s="381" t="n"/>
      <c r="C268" s="53" t="inlineStr">
        <is>
          <t>Smooth Stucco (White) Over
Paper Back Wire Mesh At Exterior Side</t>
        </is>
      </c>
      <c r="D268" s="370" t="n">
        <v>12294.03</v>
      </c>
      <c r="E268" s="45" t="n">
        <v>0.05</v>
      </c>
      <c r="F268" s="370">
        <f>(1+E268)*D268</f>
        <v/>
      </c>
      <c r="G268" s="49" t="inlineStr">
        <is>
          <t>SF</t>
        </is>
      </c>
      <c r="H268" s="364" t="n">
        <v>3.95</v>
      </c>
      <c r="I268" s="365">
        <f>H268*F268</f>
        <v/>
      </c>
      <c r="J268" s="366" t="n">
        <v>6.52</v>
      </c>
      <c r="K268" s="367">
        <f>J268*F268</f>
        <v/>
      </c>
      <c r="L268" s="368">
        <f>K268+I268</f>
        <v/>
      </c>
      <c r="M268" s="369" t="n"/>
      <c r="N268" s="18" t="n"/>
      <c r="O268" s="2" t="n"/>
      <c r="P268" s="2" t="n"/>
      <c r="Q268" s="2" t="n"/>
      <c r="R268" s="2" t="n"/>
      <c r="S268" s="2" t="n"/>
      <c r="T268" s="2" t="n"/>
      <c r="U268" s="2" t="n"/>
      <c r="V268" s="2" t="n"/>
      <c r="W268" s="2" t="n"/>
      <c r="X268" s="2" t="n"/>
      <c r="Y268" s="2" t="n"/>
      <c r="Z268" s="2" t="n"/>
      <c r="AA268" s="2" t="n"/>
      <c r="AB268" s="2" t="n"/>
      <c r="AC268" s="2" t="n"/>
      <c r="AD268" s="2" t="n"/>
      <c r="AE268" s="2" t="n"/>
      <c r="AF268" s="2" t="n"/>
      <c r="AG268" s="2" t="n"/>
      <c r="AH268" s="2" t="n"/>
      <c r="AI268" s="2" t="n"/>
      <c r="AJ268" s="2" t="n"/>
      <c r="AK268" s="2" t="n"/>
      <c r="AL268" s="2" t="n"/>
      <c r="AM268" s="2" t="n"/>
      <c r="AN268" s="2" t="n"/>
      <c r="AO268" s="2" t="n"/>
      <c r="AP268" s="2" t="n"/>
      <c r="AQ268" s="2" t="n"/>
      <c r="AR268" s="2" t="n"/>
      <c r="AS268" s="2" t="n"/>
      <c r="AT268" s="2" t="n"/>
      <c r="AU268" s="2" t="n"/>
      <c r="AV268" s="2" t="n"/>
      <c r="AW268" s="2" t="n"/>
      <c r="AX268" s="2" t="n"/>
      <c r="AY268" s="2" t="n"/>
      <c r="AZ268" s="2" t="n"/>
      <c r="BA268" s="2" t="n"/>
      <c r="BB268" s="2" t="n"/>
      <c r="BC268" s="2" t="n"/>
      <c r="BD268" s="2" t="n"/>
      <c r="BE268" s="2" t="n"/>
      <c r="BF268" s="2" t="n"/>
      <c r="BG268" s="2" t="n"/>
      <c r="BH268" s="2" t="n"/>
      <c r="BI268" s="2" t="n"/>
      <c r="BJ268" s="2" t="n"/>
      <c r="BK268" s="2" t="n"/>
      <c r="BL268" s="2" t="n"/>
      <c r="BM268" s="2" t="n"/>
      <c r="BN268" s="2" t="n"/>
      <c r="BO268" s="2" t="n"/>
      <c r="BP268" s="2" t="n"/>
      <c r="BQ268" s="2" t="n"/>
      <c r="BR268" s="2" t="n"/>
      <c r="BS268" s="2" t="n"/>
      <c r="BT268" s="2" t="n"/>
      <c r="BU268" s="2" t="n"/>
      <c r="BV268" s="2" t="n"/>
      <c r="BW268" s="2" t="n"/>
    </row>
    <row r="269" ht="31.5" customFormat="1" customHeight="1" s="40">
      <c r="A269" s="54">
        <f>IF(F269&lt;&gt;"",1+MAX($A$2:A268),"")</f>
        <v/>
      </c>
      <c r="B269" s="381" t="n"/>
      <c r="C269" s="53" t="inlineStr">
        <is>
          <t>Graffiti -Melt Anti- Graffiti Coating LARR # RR25042-T (Upto 9'-0'' High From Grade)</t>
        </is>
      </c>
      <c r="D269" s="370" t="n">
        <v>4767.82</v>
      </c>
      <c r="E269" s="45" t="n">
        <v>0.05</v>
      </c>
      <c r="F269" s="370">
        <f>(1+E269)*D269</f>
        <v/>
      </c>
      <c r="G269" s="49" t="inlineStr">
        <is>
          <t>SF</t>
        </is>
      </c>
      <c r="H269" s="364" t="n">
        <v>0.5</v>
      </c>
      <c r="I269" s="365">
        <f>H269*F269</f>
        <v/>
      </c>
      <c r="J269" s="366" t="n">
        <v>1.5</v>
      </c>
      <c r="K269" s="367">
        <f>J269*F269</f>
        <v/>
      </c>
      <c r="L269" s="368">
        <f>K269+I269</f>
        <v/>
      </c>
      <c r="M269" s="369" t="n"/>
      <c r="N269" s="18" t="n"/>
      <c r="O269" s="2" t="n"/>
      <c r="P269" s="2" t="n"/>
      <c r="Q269" s="2" t="n"/>
      <c r="R269" s="2" t="n"/>
      <c r="S269" s="2" t="n"/>
      <c r="T269" s="2" t="n"/>
      <c r="U269" s="2" t="n"/>
      <c r="V269" s="2" t="n"/>
      <c r="W269" s="2" t="n"/>
      <c r="X269" s="2" t="n"/>
      <c r="Y269" s="2" t="n"/>
      <c r="Z269" s="2" t="n"/>
      <c r="AA269" s="2" t="n"/>
      <c r="AB269" s="2" t="n"/>
      <c r="AC269" s="2" t="n"/>
      <c r="AD269" s="2" t="n"/>
      <c r="AE269" s="2" t="n"/>
      <c r="AF269" s="2" t="n"/>
      <c r="AG269" s="2" t="n"/>
      <c r="AH269" s="2" t="n"/>
      <c r="AI269" s="2" t="n"/>
      <c r="AJ269" s="2" t="n"/>
      <c r="AK269" s="2" t="n"/>
      <c r="AL269" s="2" t="n"/>
      <c r="AM269" s="2" t="n"/>
      <c r="AN269" s="2" t="n"/>
      <c r="AO269" s="2" t="n"/>
      <c r="AP269" s="2" t="n"/>
      <c r="AQ269" s="2" t="n"/>
      <c r="AR269" s="2" t="n"/>
      <c r="AS269" s="2" t="n"/>
      <c r="AT269" s="2" t="n"/>
      <c r="AU269" s="2" t="n"/>
      <c r="AV269" s="2" t="n"/>
      <c r="AW269" s="2" t="n"/>
      <c r="AX269" s="2" t="n"/>
      <c r="AY269" s="2" t="n"/>
      <c r="AZ269" s="2" t="n"/>
      <c r="BA269" s="2" t="n"/>
      <c r="BB269" s="2" t="n"/>
      <c r="BC269" s="2" t="n"/>
      <c r="BD269" s="2" t="n"/>
      <c r="BE269" s="2" t="n"/>
      <c r="BF269" s="2" t="n"/>
      <c r="BG269" s="2" t="n"/>
      <c r="BH269" s="2" t="n"/>
      <c r="BI269" s="2" t="n"/>
      <c r="BJ269" s="2" t="n"/>
      <c r="BK269" s="2" t="n"/>
      <c r="BL269" s="2" t="n"/>
      <c r="BM269" s="2" t="n"/>
      <c r="BN269" s="2" t="n"/>
      <c r="BO269" s="2" t="n"/>
      <c r="BP269" s="2" t="n"/>
      <c r="BQ269" s="2" t="n"/>
      <c r="BR269" s="2" t="n"/>
      <c r="BS269" s="2" t="n"/>
      <c r="BT269" s="2" t="n"/>
      <c r="BU269" s="2" t="n"/>
      <c r="BV269" s="2" t="n"/>
      <c r="BW269" s="2" t="n"/>
    </row>
    <row r="270" ht="15.75" customFormat="1" customHeight="1" s="40">
      <c r="A270" s="54">
        <f>IF(F270&lt;&gt;"",1+MAX($A$2:A269),"")</f>
        <v/>
      </c>
      <c r="B270" s="381" t="n"/>
      <c r="C270" s="53" t="inlineStr">
        <is>
          <t>12" Wide Metal Awning</t>
        </is>
      </c>
      <c r="D270" s="370" t="n">
        <v>171.02</v>
      </c>
      <c r="E270" s="45" t="n">
        <v>0.05</v>
      </c>
      <c r="F270" s="370">
        <f>(1+E270)*D270</f>
        <v/>
      </c>
      <c r="G270" s="49" t="inlineStr">
        <is>
          <t>SF</t>
        </is>
      </c>
      <c r="H270" s="364" t="n">
        <v>42</v>
      </c>
      <c r="I270" s="365">
        <f>H270*F270</f>
        <v/>
      </c>
      <c r="J270" s="366" t="n">
        <v>18</v>
      </c>
      <c r="K270" s="367">
        <f>J270*F270</f>
        <v/>
      </c>
      <c r="L270" s="368">
        <f>K270+I270</f>
        <v/>
      </c>
      <c r="M270" s="369" t="n"/>
      <c r="N270" s="18" t="n"/>
      <c r="O270" s="2" t="n"/>
      <c r="P270" s="2" t="n"/>
      <c r="Q270" s="2" t="n"/>
      <c r="R270" s="2" t="n"/>
      <c r="S270" s="2" t="n"/>
      <c r="T270" s="2" t="n"/>
      <c r="U270" s="2" t="n"/>
      <c r="V270" s="2" t="n"/>
      <c r="W270" s="2" t="n"/>
      <c r="X270" s="2" t="n"/>
      <c r="Y270" s="2" t="n"/>
      <c r="Z270" s="2" t="n"/>
      <c r="AA270" s="2" t="n"/>
      <c r="AB270" s="2" t="n"/>
      <c r="AC270" s="2" t="n"/>
      <c r="AD270" s="2" t="n"/>
      <c r="AE270" s="2" t="n"/>
      <c r="AF270" s="2" t="n"/>
      <c r="AG270" s="2" t="n"/>
      <c r="AH270" s="2" t="n"/>
      <c r="AI270" s="2" t="n"/>
      <c r="AJ270" s="2" t="n"/>
      <c r="AK270" s="2" t="n"/>
      <c r="AL270" s="2" t="n"/>
      <c r="AM270" s="2" t="n"/>
      <c r="AN270" s="2" t="n"/>
      <c r="AO270" s="2" t="n"/>
      <c r="AP270" s="2" t="n"/>
      <c r="AQ270" s="2" t="n"/>
      <c r="AR270" s="2" t="n"/>
      <c r="AS270" s="2" t="n"/>
      <c r="AT270" s="2" t="n"/>
      <c r="AU270" s="2" t="n"/>
      <c r="AV270" s="2" t="n"/>
      <c r="AW270" s="2" t="n"/>
      <c r="AX270" s="2" t="n"/>
      <c r="AY270" s="2" t="n"/>
      <c r="AZ270" s="2" t="n"/>
      <c r="BA270" s="2" t="n"/>
      <c r="BB270" s="2" t="n"/>
      <c r="BC270" s="2" t="n"/>
      <c r="BD270" s="2" t="n"/>
      <c r="BE270" s="2" t="n"/>
      <c r="BF270" s="2" t="n"/>
      <c r="BG270" s="2" t="n"/>
      <c r="BH270" s="2" t="n"/>
      <c r="BI270" s="2" t="n"/>
      <c r="BJ270" s="2" t="n"/>
      <c r="BK270" s="2" t="n"/>
      <c r="BL270" s="2" t="n"/>
      <c r="BM270" s="2" t="n"/>
      <c r="BN270" s="2" t="n"/>
      <c r="BO270" s="2" t="n"/>
      <c r="BP270" s="2" t="n"/>
      <c r="BQ270" s="2" t="n"/>
      <c r="BR270" s="2" t="n"/>
      <c r="BS270" s="2" t="n"/>
      <c r="BT270" s="2" t="n"/>
      <c r="BU270" s="2" t="n"/>
      <c r="BV270" s="2" t="n"/>
      <c r="BW270" s="2" t="n"/>
    </row>
    <row r="271" ht="15.75" customFormat="1" customHeight="1" s="40">
      <c r="A271" s="54">
        <f>IF(F271&lt;&gt;"",1+MAX($A$2:A270),"")</f>
        <v/>
      </c>
      <c r="B271" s="381" t="n"/>
      <c r="C271" s="53" t="inlineStr">
        <is>
          <t>Storefront/Window Reveal</t>
        </is>
      </c>
      <c r="D271" s="370" t="n">
        <v>4116.68</v>
      </c>
      <c r="E271" s="45" t="n">
        <v>0.05</v>
      </c>
      <c r="F271" s="370">
        <f>(1+E271)*D271</f>
        <v/>
      </c>
      <c r="G271" s="49" t="inlineStr">
        <is>
          <t>LF</t>
        </is>
      </c>
      <c r="H271" s="364" t="n">
        <v>3.52</v>
      </c>
      <c r="I271" s="365">
        <f>H271*F271</f>
        <v/>
      </c>
      <c r="J271" s="366" t="n">
        <v>5.5</v>
      </c>
      <c r="K271" s="367">
        <f>J271*F271</f>
        <v/>
      </c>
      <c r="L271" s="368">
        <f>K271+I271</f>
        <v/>
      </c>
      <c r="M271" s="369" t="n"/>
      <c r="N271" s="18" t="n"/>
      <c r="O271" s="2" t="n"/>
      <c r="P271" s="2" t="n"/>
      <c r="Q271" s="2" t="n"/>
      <c r="R271" s="2" t="n"/>
      <c r="S271" s="2" t="n"/>
      <c r="T271" s="2" t="n"/>
      <c r="U271" s="2" t="n"/>
      <c r="V271" s="2" t="n"/>
      <c r="W271" s="2" t="n"/>
      <c r="X271" s="2" t="n"/>
      <c r="Y271" s="2" t="n"/>
      <c r="Z271" s="2" t="n"/>
      <c r="AA271" s="2" t="n"/>
      <c r="AB271" s="2" t="n"/>
      <c r="AC271" s="2" t="n"/>
      <c r="AD271" s="2" t="n"/>
      <c r="AE271" s="2" t="n"/>
      <c r="AF271" s="2" t="n"/>
      <c r="AG271" s="2" t="n"/>
      <c r="AH271" s="2" t="n"/>
      <c r="AI271" s="2" t="n"/>
      <c r="AJ271" s="2" t="n"/>
      <c r="AK271" s="2" t="n"/>
      <c r="AL271" s="2" t="n"/>
      <c r="AM271" s="2" t="n"/>
      <c r="AN271" s="2" t="n"/>
      <c r="AO271" s="2" t="n"/>
      <c r="AP271" s="2" t="n"/>
      <c r="AQ271" s="2" t="n"/>
      <c r="AR271" s="2" t="n"/>
      <c r="AS271" s="2" t="n"/>
      <c r="AT271" s="2" t="n"/>
      <c r="AU271" s="2" t="n"/>
      <c r="AV271" s="2" t="n"/>
      <c r="AW271" s="2" t="n"/>
      <c r="AX271" s="2" t="n"/>
      <c r="AY271" s="2" t="n"/>
      <c r="AZ271" s="2" t="n"/>
      <c r="BA271" s="2" t="n"/>
      <c r="BB271" s="2" t="n"/>
      <c r="BC271" s="2" t="n"/>
      <c r="BD271" s="2" t="n"/>
      <c r="BE271" s="2" t="n"/>
      <c r="BF271" s="2" t="n"/>
      <c r="BG271" s="2" t="n"/>
      <c r="BH271" s="2" t="n"/>
      <c r="BI271" s="2" t="n"/>
      <c r="BJ271" s="2" t="n"/>
      <c r="BK271" s="2" t="n"/>
      <c r="BL271" s="2" t="n"/>
      <c r="BM271" s="2" t="n"/>
      <c r="BN271" s="2" t="n"/>
      <c r="BO271" s="2" t="n"/>
      <c r="BP271" s="2" t="n"/>
      <c r="BQ271" s="2" t="n"/>
      <c r="BR271" s="2" t="n"/>
      <c r="BS271" s="2" t="n"/>
      <c r="BT271" s="2" t="n"/>
      <c r="BU271" s="2" t="n"/>
      <c r="BV271" s="2" t="n"/>
      <c r="BW271" s="2" t="n"/>
    </row>
    <row r="272" ht="15.75" customFormat="1" customHeight="1" s="40">
      <c r="A272" s="54">
        <f>IF(F272&lt;&gt;"",1+MAX($A$2:A271),"")</f>
        <v/>
      </c>
      <c r="B272" s="382" t="n"/>
      <c r="C272" s="53" t="inlineStr">
        <is>
          <t>5"x 8" Awning Sports Bracket</t>
        </is>
      </c>
      <c r="D272" s="370" t="n">
        <v>13</v>
      </c>
      <c r="E272" s="45" t="n">
        <v>0</v>
      </c>
      <c r="F272" s="370">
        <f>(1+E272)*D272</f>
        <v/>
      </c>
      <c r="G272" s="49" t="inlineStr">
        <is>
          <t>EA</t>
        </is>
      </c>
      <c r="H272" s="364" t="n">
        <v>25</v>
      </c>
      <c r="I272" s="365">
        <f>H272*F272</f>
        <v/>
      </c>
      <c r="J272" s="366" t="n">
        <v>10</v>
      </c>
      <c r="K272" s="367">
        <f>J272*F272</f>
        <v/>
      </c>
      <c r="L272" s="368">
        <f>K272+I272</f>
        <v/>
      </c>
      <c r="M272" s="369" t="n"/>
      <c r="N272" s="18" t="n"/>
      <c r="O272" s="2" t="n"/>
      <c r="P272" s="2" t="n"/>
      <c r="Q272" s="2" t="n"/>
      <c r="R272" s="2" t="n"/>
      <c r="S272" s="2" t="n"/>
      <c r="T272" s="2" t="n"/>
      <c r="U272" s="2" t="n"/>
      <c r="V272" s="2" t="n"/>
      <c r="W272" s="2" t="n"/>
      <c r="X272" s="2" t="n"/>
      <c r="Y272" s="2" t="n"/>
      <c r="Z272" s="2" t="n"/>
      <c r="AA272" s="2" t="n"/>
      <c r="AB272" s="2" t="n"/>
      <c r="AC272" s="2" t="n"/>
      <c r="AD272" s="2" t="n"/>
      <c r="AE272" s="2" t="n"/>
      <c r="AF272" s="2" t="n"/>
      <c r="AG272" s="2" t="n"/>
      <c r="AH272" s="2" t="n"/>
      <c r="AI272" s="2" t="n"/>
      <c r="AJ272" s="2" t="n"/>
      <c r="AK272" s="2" t="n"/>
      <c r="AL272" s="2" t="n"/>
      <c r="AM272" s="2" t="n"/>
      <c r="AN272" s="2" t="n"/>
      <c r="AO272" s="2" t="n"/>
      <c r="AP272" s="2" t="n"/>
      <c r="AQ272" s="2" t="n"/>
      <c r="AR272" s="2" t="n"/>
      <c r="AS272" s="2" t="n"/>
      <c r="AT272" s="2" t="n"/>
      <c r="AU272" s="2" t="n"/>
      <c r="AV272" s="2" t="n"/>
      <c r="AW272" s="2" t="n"/>
      <c r="AX272" s="2" t="n"/>
      <c r="AY272" s="2" t="n"/>
      <c r="AZ272" s="2" t="n"/>
      <c r="BA272" s="2" t="n"/>
      <c r="BB272" s="2" t="n"/>
      <c r="BC272" s="2" t="n"/>
      <c r="BD272" s="2" t="n"/>
      <c r="BE272" s="2" t="n"/>
      <c r="BF272" s="2" t="n"/>
      <c r="BG272" s="2" t="n"/>
      <c r="BH272" s="2" t="n"/>
      <c r="BI272" s="2" t="n"/>
      <c r="BJ272" s="2" t="n"/>
      <c r="BK272" s="2" t="n"/>
      <c r="BL272" s="2" t="n"/>
      <c r="BM272" s="2" t="n"/>
      <c r="BN272" s="2" t="n"/>
      <c r="BO272" s="2" t="n"/>
      <c r="BP272" s="2" t="n"/>
      <c r="BQ272" s="2" t="n"/>
      <c r="BR272" s="2" t="n"/>
      <c r="BS272" s="2" t="n"/>
      <c r="BT272" s="2" t="n"/>
      <c r="BU272" s="2" t="n"/>
      <c r="BV272" s="2" t="n"/>
      <c r="BW272" s="2" t="n"/>
    </row>
    <row r="273" ht="15.75" customFormat="1" customHeight="1" s="40">
      <c r="A273" s="54">
        <f>IF(F273&lt;&gt;"",1+MAX($A$2:A272),"")</f>
        <v/>
      </c>
      <c r="B273" s="60" t="n"/>
      <c r="C273" s="15" t="n"/>
      <c r="D273" s="370" t="n"/>
      <c r="E273" s="45" t="n"/>
      <c r="F273" s="370" t="n"/>
      <c r="G273" s="49" t="n"/>
      <c r="H273" s="364" t="n"/>
      <c r="I273" s="365" t="n"/>
      <c r="J273" s="371" t="n"/>
      <c r="K273" s="367" t="n"/>
      <c r="L273" s="368" t="n"/>
      <c r="M273" s="369" t="n"/>
      <c r="N273" s="18" t="n"/>
      <c r="O273" s="2" t="n"/>
      <c r="P273" s="2" t="n"/>
      <c r="Q273" s="2" t="n"/>
      <c r="R273" s="2" t="n"/>
      <c r="S273" s="2" t="n"/>
      <c r="T273" s="2" t="n"/>
      <c r="U273" s="2" t="n"/>
      <c r="V273" s="2" t="n"/>
      <c r="W273" s="2" t="n"/>
      <c r="X273" s="2" t="n"/>
      <c r="Y273" s="2" t="n"/>
      <c r="Z273" s="2" t="n"/>
      <c r="AA273" s="2" t="n"/>
      <c r="AB273" s="2" t="n"/>
      <c r="AC273" s="2" t="n"/>
      <c r="AD273" s="2" t="n"/>
      <c r="AE273" s="2" t="n"/>
      <c r="AF273" s="2" t="n"/>
      <c r="AG273" s="2" t="n"/>
      <c r="AH273" s="2" t="n"/>
      <c r="AI273" s="2" t="n"/>
      <c r="AJ273" s="2" t="n"/>
      <c r="AK273" s="2" t="n"/>
      <c r="AL273" s="2" t="n"/>
      <c r="AM273" s="2" t="n"/>
      <c r="AN273" s="2" t="n"/>
      <c r="AO273" s="2" t="n"/>
      <c r="AP273" s="2" t="n"/>
      <c r="AQ273" s="2" t="n"/>
      <c r="AR273" s="2" t="n"/>
      <c r="AS273" s="2" t="n"/>
      <c r="AT273" s="2" t="n"/>
      <c r="AU273" s="2" t="n"/>
      <c r="AV273" s="2" t="n"/>
      <c r="AW273" s="2" t="n"/>
      <c r="AX273" s="2" t="n"/>
      <c r="AY273" s="2" t="n"/>
      <c r="AZ273" s="2" t="n"/>
      <c r="BA273" s="2" t="n"/>
      <c r="BB273" s="2" t="n"/>
      <c r="BC273" s="2" t="n"/>
      <c r="BD273" s="2" t="n"/>
      <c r="BE273" s="2" t="n"/>
      <c r="BF273" s="2" t="n"/>
      <c r="BG273" s="2" t="n"/>
      <c r="BH273" s="2" t="n"/>
      <c r="BI273" s="2" t="n"/>
      <c r="BJ273" s="2" t="n"/>
      <c r="BK273" s="2" t="n"/>
      <c r="BL273" s="2" t="n"/>
      <c r="BM273" s="2" t="n"/>
      <c r="BN273" s="2" t="n"/>
      <c r="BO273" s="2" t="n"/>
      <c r="BP273" s="2" t="n"/>
      <c r="BQ273" s="2" t="n"/>
      <c r="BR273" s="2" t="n"/>
      <c r="BS273" s="2" t="n"/>
      <c r="BT273" s="2" t="n"/>
      <c r="BU273" s="2" t="n"/>
      <c r="BV273" s="2" t="n"/>
      <c r="BW273" s="2" t="n"/>
    </row>
    <row r="274" ht="20.25" customFormat="1" customHeight="1" s="41">
      <c r="A274" s="272" t="inlineStr">
        <is>
          <t>10. SPECIALITIES</t>
        </is>
      </c>
      <c r="B274" s="306" t="n"/>
      <c r="C274" s="306" t="n"/>
      <c r="D274" s="306" t="n"/>
      <c r="E274" s="306" t="n"/>
      <c r="F274" s="306" t="n"/>
      <c r="G274" s="306" t="n"/>
      <c r="H274" s="306" t="n"/>
      <c r="I274" s="306" t="n"/>
      <c r="J274" s="306" t="n"/>
      <c r="K274" s="306" t="n"/>
      <c r="L274" s="306" t="n"/>
      <c r="M274" s="306" t="n"/>
      <c r="N274" s="362">
        <f>SUM(L275:L294)</f>
        <v/>
      </c>
      <c r="O274" s="2" t="n"/>
      <c r="P274" s="2" t="n"/>
    </row>
    <row r="275" ht="15.75" customFormat="1" customHeight="1" s="40">
      <c r="A275" s="54">
        <f>IF(F275&lt;&gt;"",1+MAX($A$2:A274),"")</f>
        <v/>
      </c>
      <c r="B275" s="60" t="n"/>
      <c r="C275" s="15" t="n"/>
      <c r="D275" s="370" t="n"/>
      <c r="E275" s="45" t="n"/>
      <c r="F275" s="370" t="n"/>
      <c r="G275" s="49" t="n"/>
      <c r="H275" s="364" t="n"/>
      <c r="I275" s="365" t="n"/>
      <c r="J275" s="371" t="n"/>
      <c r="K275" s="367" t="n"/>
      <c r="L275" s="368" t="n"/>
      <c r="M275" s="369" t="n"/>
      <c r="N275" s="18" t="n"/>
      <c r="O275" s="2" t="n"/>
      <c r="P275" s="2" t="n"/>
      <c r="Q275" s="2" t="n"/>
      <c r="R275" s="2" t="n"/>
      <c r="S275" s="2" t="n"/>
      <c r="T275" s="2" t="n"/>
      <c r="U275" s="2" t="n"/>
      <c r="V275" s="2" t="n"/>
      <c r="W275" s="2" t="n"/>
      <c r="X275" s="2" t="n"/>
      <c r="Y275" s="2" t="n"/>
      <c r="Z275" s="2" t="n"/>
      <c r="AA275" s="2" t="n"/>
      <c r="AB275" s="2" t="n"/>
      <c r="AC275" s="2" t="n"/>
      <c r="AD275" s="2" t="n"/>
      <c r="AE275" s="2" t="n"/>
      <c r="AF275" s="2" t="n"/>
      <c r="AG275" s="2" t="n"/>
      <c r="AH275" s="2" t="n"/>
      <c r="AI275" s="2" t="n"/>
      <c r="AJ275" s="2" t="n"/>
      <c r="AK275" s="2" t="n"/>
      <c r="AL275" s="2" t="n"/>
      <c r="AM275" s="2" t="n"/>
      <c r="AN275" s="2" t="n"/>
      <c r="AO275" s="2" t="n"/>
      <c r="AP275" s="2" t="n"/>
      <c r="AQ275" s="2" t="n"/>
      <c r="AR275" s="2" t="n"/>
      <c r="AS275" s="2" t="n"/>
      <c r="AT275" s="2" t="n"/>
      <c r="AU275" s="2" t="n"/>
      <c r="AV275" s="2" t="n"/>
      <c r="AW275" s="2" t="n"/>
      <c r="AX275" s="2" t="n"/>
      <c r="AY275" s="2" t="n"/>
      <c r="AZ275" s="2" t="n"/>
      <c r="BA275" s="2" t="n"/>
      <c r="BB275" s="2" t="n"/>
      <c r="BC275" s="2" t="n"/>
      <c r="BD275" s="2" t="n"/>
      <c r="BE275" s="2" t="n"/>
      <c r="BF275" s="2" t="n"/>
      <c r="BG275" s="2" t="n"/>
      <c r="BH275" s="2" t="n"/>
      <c r="BI275" s="2" t="n"/>
      <c r="BJ275" s="2" t="n"/>
      <c r="BK275" s="2" t="n"/>
      <c r="BL275" s="2" t="n"/>
      <c r="BM275" s="2" t="n"/>
      <c r="BN275" s="2" t="n"/>
      <c r="BO275" s="2" t="n"/>
      <c r="BP275" s="2" t="n"/>
      <c r="BQ275" s="2" t="n"/>
      <c r="BR275" s="2" t="n"/>
      <c r="BS275" s="2" t="n"/>
      <c r="BT275" s="2" t="n"/>
      <c r="BU275" s="2" t="n"/>
      <c r="BV275" s="2" t="n"/>
      <c r="BW275" s="2" t="n"/>
    </row>
    <row r="276" ht="15.75" customFormat="1" customHeight="1" s="40">
      <c r="A276" s="54">
        <f>IF(F276&lt;&gt;"",1+MAX($A$2:A275),"")</f>
        <v/>
      </c>
      <c r="B276" s="387" t="inlineStr">
        <is>
          <t>A2.1/A2.4</t>
        </is>
      </c>
      <c r="C276" s="300" t="inlineStr">
        <is>
          <t>SIGNAGE</t>
        </is>
      </c>
      <c r="D276" s="370" t="n"/>
      <c r="E276" s="45" t="n"/>
      <c r="F276" s="370" t="n"/>
      <c r="G276" s="49" t="n"/>
      <c r="H276" s="364" t="n"/>
      <c r="I276" s="365" t="n"/>
      <c r="J276" s="371" t="n"/>
      <c r="K276" s="367" t="n"/>
      <c r="L276" s="368" t="n"/>
      <c r="M276" s="369" t="n"/>
      <c r="N276" s="18" t="n"/>
      <c r="O276" s="2" t="n"/>
      <c r="P276" s="2" t="n"/>
      <c r="Q276" s="2" t="n"/>
      <c r="R276" s="2" t="n"/>
      <c r="S276" s="2" t="n"/>
      <c r="T276" s="2" t="n"/>
      <c r="U276" s="2" t="n"/>
      <c r="V276" s="2" t="n"/>
      <c r="W276" s="2" t="n"/>
      <c r="X276" s="2" t="n"/>
      <c r="Y276" s="2" t="n"/>
      <c r="Z276" s="2" t="n"/>
      <c r="AA276" s="2" t="n"/>
      <c r="AB276" s="2" t="n"/>
      <c r="AC276" s="2" t="n"/>
      <c r="AD276" s="2" t="n"/>
      <c r="AE276" s="2" t="n"/>
      <c r="AF276" s="2" t="n"/>
      <c r="AG276" s="2" t="n"/>
      <c r="AH276" s="2" t="n"/>
      <c r="AI276" s="2" t="n"/>
      <c r="AJ276" s="2" t="n"/>
      <c r="AK276" s="2" t="n"/>
      <c r="AL276" s="2" t="n"/>
      <c r="AM276" s="2" t="n"/>
      <c r="AN276" s="2" t="n"/>
      <c r="AO276" s="2" t="n"/>
      <c r="AP276" s="2" t="n"/>
      <c r="AQ276" s="2" t="n"/>
      <c r="AR276" s="2" t="n"/>
      <c r="AS276" s="2" t="n"/>
      <c r="AT276" s="2" t="n"/>
      <c r="AU276" s="2" t="n"/>
      <c r="AV276" s="2" t="n"/>
      <c r="AW276" s="2" t="n"/>
      <c r="AX276" s="2" t="n"/>
      <c r="AY276" s="2" t="n"/>
      <c r="AZ276" s="2" t="n"/>
      <c r="BA276" s="2" t="n"/>
      <c r="BB276" s="2" t="n"/>
      <c r="BC276" s="2" t="n"/>
      <c r="BD276" s="2" t="n"/>
      <c r="BE276" s="2" t="n"/>
      <c r="BF276" s="2" t="n"/>
      <c r="BG276" s="2" t="n"/>
      <c r="BH276" s="2" t="n"/>
      <c r="BI276" s="2" t="n"/>
      <c r="BJ276" s="2" t="n"/>
      <c r="BK276" s="2" t="n"/>
      <c r="BL276" s="2" t="n"/>
      <c r="BM276" s="2" t="n"/>
      <c r="BN276" s="2" t="n"/>
      <c r="BO276" s="2" t="n"/>
      <c r="BP276" s="2" t="n"/>
      <c r="BQ276" s="2" t="n"/>
      <c r="BR276" s="2" t="n"/>
      <c r="BS276" s="2" t="n"/>
      <c r="BT276" s="2" t="n"/>
      <c r="BU276" s="2" t="n"/>
      <c r="BV276" s="2" t="n"/>
      <c r="BW276" s="2" t="n"/>
    </row>
    <row r="277" ht="15.75" customFormat="1" customHeight="1" s="40">
      <c r="A277" s="54">
        <f>IF(F277&lt;&gt;"",1+MAX($A$2:A276),"")</f>
        <v/>
      </c>
      <c r="B277" s="381" t="n"/>
      <c r="C277" s="53" t="inlineStr">
        <is>
          <t>12013 Exterior Signage</t>
        </is>
      </c>
      <c r="D277" s="370" t="n">
        <v>1</v>
      </c>
      <c r="E277" s="45" t="n">
        <v>0</v>
      </c>
      <c r="F277" s="370">
        <f>(1+E277)*D277</f>
        <v/>
      </c>
      <c r="G277" s="49" t="inlineStr">
        <is>
          <t>EA</t>
        </is>
      </c>
      <c r="H277" s="364" t="n">
        <v>240</v>
      </c>
      <c r="I277" s="365">
        <f>H277*F277</f>
        <v/>
      </c>
      <c r="J277" s="366" t="n">
        <v>95</v>
      </c>
      <c r="K277" s="367">
        <f>J277*F277</f>
        <v/>
      </c>
      <c r="L277" s="368">
        <f>K277+I277</f>
        <v/>
      </c>
      <c r="M277" s="369" t="n"/>
      <c r="N277" s="18" t="n"/>
      <c r="O277" s="2" t="n"/>
      <c r="P277" s="2" t="n"/>
      <c r="Q277" s="2" t="n"/>
      <c r="R277" s="2" t="n"/>
      <c r="S277" s="2" t="n"/>
      <c r="T277" s="2" t="n"/>
      <c r="U277" s="2" t="n"/>
      <c r="V277" s="2" t="n"/>
      <c r="W277" s="2" t="n"/>
      <c r="X277" s="2" t="n"/>
      <c r="Y277" s="2" t="n"/>
      <c r="Z277" s="2" t="n"/>
      <c r="AA277" s="2" t="n"/>
      <c r="AB277" s="2" t="n"/>
      <c r="AC277" s="2" t="n"/>
      <c r="AD277" s="2" t="n"/>
      <c r="AE277" s="2" t="n"/>
      <c r="AF277" s="2" t="n"/>
      <c r="AG277" s="2" t="n"/>
      <c r="AH277" s="2" t="n"/>
      <c r="AI277" s="2" t="n"/>
      <c r="AJ277" s="2" t="n"/>
      <c r="AK277" s="2" t="n"/>
      <c r="AL277" s="2" t="n"/>
      <c r="AM277" s="2" t="n"/>
      <c r="AN277" s="2" t="n"/>
      <c r="AO277" s="2" t="n"/>
      <c r="AP277" s="2" t="n"/>
      <c r="AQ277" s="2" t="n"/>
      <c r="AR277" s="2" t="n"/>
      <c r="AS277" s="2" t="n"/>
      <c r="AT277" s="2" t="n"/>
      <c r="AU277" s="2" t="n"/>
      <c r="AV277" s="2" t="n"/>
      <c r="AW277" s="2" t="n"/>
      <c r="AX277" s="2" t="n"/>
      <c r="AY277" s="2" t="n"/>
      <c r="AZ277" s="2" t="n"/>
      <c r="BA277" s="2" t="n"/>
      <c r="BB277" s="2" t="n"/>
      <c r="BC277" s="2" t="n"/>
      <c r="BD277" s="2" t="n"/>
      <c r="BE277" s="2" t="n"/>
      <c r="BF277" s="2" t="n"/>
      <c r="BG277" s="2" t="n"/>
      <c r="BH277" s="2" t="n"/>
      <c r="BI277" s="2" t="n"/>
      <c r="BJ277" s="2" t="n"/>
      <c r="BK277" s="2" t="n"/>
      <c r="BL277" s="2" t="n"/>
      <c r="BM277" s="2" t="n"/>
      <c r="BN277" s="2" t="n"/>
      <c r="BO277" s="2" t="n"/>
      <c r="BP277" s="2" t="n"/>
      <c r="BQ277" s="2" t="n"/>
      <c r="BR277" s="2" t="n"/>
      <c r="BS277" s="2" t="n"/>
      <c r="BT277" s="2" t="n"/>
      <c r="BU277" s="2" t="n"/>
      <c r="BV277" s="2" t="n"/>
      <c r="BW277" s="2" t="n"/>
    </row>
    <row r="278" ht="15.75" customFormat="1" customHeight="1" s="40">
      <c r="A278" s="54">
        <f>IF(F278&lt;&gt;"",1+MAX($A$2:A277),"")</f>
        <v/>
      </c>
      <c r="B278" s="381" t="n"/>
      <c r="C278" s="53" t="inlineStr">
        <is>
          <t>Central Apartment Complex Signage</t>
        </is>
      </c>
      <c r="D278" s="370" t="n">
        <v>1</v>
      </c>
      <c r="E278" s="45" t="n">
        <v>0</v>
      </c>
      <c r="F278" s="370">
        <f>(1+E278)*D278</f>
        <v/>
      </c>
      <c r="G278" s="49" t="inlineStr">
        <is>
          <t>EA</t>
        </is>
      </c>
      <c r="H278" s="364" t="n">
        <v>125</v>
      </c>
      <c r="I278" s="365">
        <f>H278*F278</f>
        <v/>
      </c>
      <c r="J278" s="366" t="n">
        <v>65</v>
      </c>
      <c r="K278" s="367">
        <f>J278*F278</f>
        <v/>
      </c>
      <c r="L278" s="368">
        <f>K278+I278</f>
        <v/>
      </c>
      <c r="M278" s="369" t="n"/>
      <c r="N278" s="18" t="n"/>
      <c r="O278" s="2" t="n"/>
      <c r="P278" s="2" t="n"/>
      <c r="Q278" s="2" t="n"/>
      <c r="R278" s="2" t="n"/>
      <c r="S278" s="2" t="n"/>
      <c r="T278" s="2" t="n"/>
      <c r="U278" s="2" t="n"/>
      <c r="V278" s="2" t="n"/>
      <c r="W278" s="2" t="n"/>
      <c r="X278" s="2" t="n"/>
      <c r="Y278" s="2" t="n"/>
      <c r="Z278" s="2" t="n"/>
      <c r="AA278" s="2" t="n"/>
      <c r="AB278" s="2" t="n"/>
      <c r="AC278" s="2" t="n"/>
      <c r="AD278" s="2" t="n"/>
      <c r="AE278" s="2" t="n"/>
      <c r="AF278" s="2" t="n"/>
      <c r="AG278" s="2" t="n"/>
      <c r="AH278" s="2" t="n"/>
      <c r="AI278" s="2" t="n"/>
      <c r="AJ278" s="2" t="n"/>
      <c r="AK278" s="2" t="n"/>
      <c r="AL278" s="2" t="n"/>
      <c r="AM278" s="2" t="n"/>
      <c r="AN278" s="2" t="n"/>
      <c r="AO278" s="2" t="n"/>
      <c r="AP278" s="2" t="n"/>
      <c r="AQ278" s="2" t="n"/>
      <c r="AR278" s="2" t="n"/>
      <c r="AS278" s="2" t="n"/>
      <c r="AT278" s="2" t="n"/>
      <c r="AU278" s="2" t="n"/>
      <c r="AV278" s="2" t="n"/>
      <c r="AW278" s="2" t="n"/>
      <c r="AX278" s="2" t="n"/>
      <c r="AY278" s="2" t="n"/>
      <c r="AZ278" s="2" t="n"/>
      <c r="BA278" s="2" t="n"/>
      <c r="BB278" s="2" t="n"/>
      <c r="BC278" s="2" t="n"/>
      <c r="BD278" s="2" t="n"/>
      <c r="BE278" s="2" t="n"/>
      <c r="BF278" s="2" t="n"/>
      <c r="BG278" s="2" t="n"/>
      <c r="BH278" s="2" t="n"/>
      <c r="BI278" s="2" t="n"/>
      <c r="BJ278" s="2" t="n"/>
      <c r="BK278" s="2" t="n"/>
      <c r="BL278" s="2" t="n"/>
      <c r="BM278" s="2" t="n"/>
      <c r="BN278" s="2" t="n"/>
      <c r="BO278" s="2" t="n"/>
      <c r="BP278" s="2" t="n"/>
      <c r="BQ278" s="2" t="n"/>
      <c r="BR278" s="2" t="n"/>
      <c r="BS278" s="2" t="n"/>
      <c r="BT278" s="2" t="n"/>
      <c r="BU278" s="2" t="n"/>
      <c r="BV278" s="2" t="n"/>
      <c r="BW278" s="2" t="n"/>
    </row>
    <row r="279" ht="15.75" customFormat="1" customHeight="1" s="40">
      <c r="A279" s="54">
        <f>IF(F279&lt;&gt;"",1+MAX($A$2:A278),"")</f>
        <v/>
      </c>
      <c r="B279" s="381" t="n"/>
      <c r="C279" s="53" t="inlineStr">
        <is>
          <t>Exit Signage</t>
        </is>
      </c>
      <c r="D279" s="370" t="n">
        <v>44</v>
      </c>
      <c r="E279" s="45" t="n">
        <v>0</v>
      </c>
      <c r="F279" s="370">
        <f>(1+E279)*D279</f>
        <v/>
      </c>
      <c r="G279" s="49" t="inlineStr">
        <is>
          <t>EA</t>
        </is>
      </c>
      <c r="H279" s="364" t="n">
        <v>125</v>
      </c>
      <c r="I279" s="365">
        <f>H279*F279</f>
        <v/>
      </c>
      <c r="J279" s="366" t="n">
        <v>65</v>
      </c>
      <c r="K279" s="367">
        <f>J279*F279</f>
        <v/>
      </c>
      <c r="L279" s="368">
        <f>K279+I279</f>
        <v/>
      </c>
      <c r="M279" s="369" t="n"/>
      <c r="N279" s="18" t="n"/>
      <c r="O279" s="2" t="n"/>
      <c r="P279" s="2" t="n"/>
      <c r="Q279" s="2" t="n"/>
      <c r="R279" s="2" t="n"/>
      <c r="S279" s="2" t="n"/>
      <c r="T279" s="2" t="n"/>
      <c r="U279" s="2" t="n"/>
      <c r="V279" s="2" t="n"/>
      <c r="W279" s="2" t="n"/>
      <c r="X279" s="2" t="n"/>
      <c r="Y279" s="2" t="n"/>
      <c r="Z279" s="2" t="n"/>
      <c r="AA279" s="2" t="n"/>
      <c r="AB279" s="2" t="n"/>
      <c r="AC279" s="2" t="n"/>
      <c r="AD279" s="2" t="n"/>
      <c r="AE279" s="2" t="n"/>
      <c r="AF279" s="2" t="n"/>
      <c r="AG279" s="2" t="n"/>
      <c r="AH279" s="2" t="n"/>
      <c r="AI279" s="2" t="n"/>
      <c r="AJ279" s="2" t="n"/>
      <c r="AK279" s="2" t="n"/>
      <c r="AL279" s="2" t="n"/>
      <c r="AM279" s="2" t="n"/>
      <c r="AN279" s="2" t="n"/>
      <c r="AO279" s="2" t="n"/>
      <c r="AP279" s="2" t="n"/>
      <c r="AQ279" s="2" t="n"/>
      <c r="AR279" s="2" t="n"/>
      <c r="AS279" s="2" t="n"/>
      <c r="AT279" s="2" t="n"/>
      <c r="AU279" s="2" t="n"/>
      <c r="AV279" s="2" t="n"/>
      <c r="AW279" s="2" t="n"/>
      <c r="AX279" s="2" t="n"/>
      <c r="AY279" s="2" t="n"/>
      <c r="AZ279" s="2" t="n"/>
      <c r="BA279" s="2" t="n"/>
      <c r="BB279" s="2" t="n"/>
      <c r="BC279" s="2" t="n"/>
      <c r="BD279" s="2" t="n"/>
      <c r="BE279" s="2" t="n"/>
      <c r="BF279" s="2" t="n"/>
      <c r="BG279" s="2" t="n"/>
      <c r="BH279" s="2" t="n"/>
      <c r="BI279" s="2" t="n"/>
      <c r="BJ279" s="2" t="n"/>
      <c r="BK279" s="2" t="n"/>
      <c r="BL279" s="2" t="n"/>
      <c r="BM279" s="2" t="n"/>
      <c r="BN279" s="2" t="n"/>
      <c r="BO279" s="2" t="n"/>
      <c r="BP279" s="2" t="n"/>
      <c r="BQ279" s="2" t="n"/>
      <c r="BR279" s="2" t="n"/>
      <c r="BS279" s="2" t="n"/>
      <c r="BT279" s="2" t="n"/>
      <c r="BU279" s="2" t="n"/>
      <c r="BV279" s="2" t="n"/>
      <c r="BW279" s="2" t="n"/>
    </row>
    <row r="280" ht="15.75" customFormat="1" customHeight="1" s="40">
      <c r="A280" s="54">
        <f>IF(F280&lt;&gt;"",1+MAX($A$2:A279),"")</f>
        <v/>
      </c>
      <c r="B280" s="381" t="n"/>
      <c r="C280" s="300" t="inlineStr">
        <is>
          <t>MILBOXES</t>
        </is>
      </c>
      <c r="D280" s="370" t="n"/>
      <c r="E280" s="45" t="n"/>
      <c r="F280" s="370" t="n"/>
      <c r="G280" s="49" t="n"/>
      <c r="H280" s="364" t="n"/>
      <c r="I280" s="365" t="n"/>
      <c r="J280" s="371" t="n"/>
      <c r="K280" s="367" t="n"/>
      <c r="L280" s="368" t="n"/>
      <c r="M280" s="369" t="n"/>
      <c r="N280" s="18" t="n"/>
      <c r="O280" s="2" t="n"/>
      <c r="P280" s="2" t="n"/>
      <c r="Q280" s="2" t="n"/>
      <c r="R280" s="2" t="n"/>
      <c r="S280" s="2" t="n"/>
      <c r="T280" s="2" t="n"/>
      <c r="U280" s="2" t="n"/>
      <c r="V280" s="2" t="n"/>
      <c r="W280" s="2" t="n"/>
      <c r="X280" s="2" t="n"/>
      <c r="Y280" s="2" t="n"/>
      <c r="Z280" s="2" t="n"/>
      <c r="AA280" s="2" t="n"/>
      <c r="AB280" s="2" t="n"/>
      <c r="AC280" s="2" t="n"/>
      <c r="AD280" s="2" t="n"/>
      <c r="AE280" s="2" t="n"/>
      <c r="AF280" s="2" t="n"/>
      <c r="AG280" s="2" t="n"/>
      <c r="AH280" s="2" t="n"/>
      <c r="AI280" s="2" t="n"/>
      <c r="AJ280" s="2" t="n"/>
      <c r="AK280" s="2" t="n"/>
      <c r="AL280" s="2" t="n"/>
      <c r="AM280" s="2" t="n"/>
      <c r="AN280" s="2" t="n"/>
      <c r="AO280" s="2" t="n"/>
      <c r="AP280" s="2" t="n"/>
      <c r="AQ280" s="2" t="n"/>
      <c r="AR280" s="2" t="n"/>
      <c r="AS280" s="2" t="n"/>
      <c r="AT280" s="2" t="n"/>
      <c r="AU280" s="2" t="n"/>
      <c r="AV280" s="2" t="n"/>
      <c r="AW280" s="2" t="n"/>
      <c r="AX280" s="2" t="n"/>
      <c r="AY280" s="2" t="n"/>
      <c r="AZ280" s="2" t="n"/>
      <c r="BA280" s="2" t="n"/>
      <c r="BB280" s="2" t="n"/>
      <c r="BC280" s="2" t="n"/>
      <c r="BD280" s="2" t="n"/>
      <c r="BE280" s="2" t="n"/>
      <c r="BF280" s="2" t="n"/>
      <c r="BG280" s="2" t="n"/>
      <c r="BH280" s="2" t="n"/>
      <c r="BI280" s="2" t="n"/>
      <c r="BJ280" s="2" t="n"/>
      <c r="BK280" s="2" t="n"/>
      <c r="BL280" s="2" t="n"/>
      <c r="BM280" s="2" t="n"/>
      <c r="BN280" s="2" t="n"/>
      <c r="BO280" s="2" t="n"/>
      <c r="BP280" s="2" t="n"/>
      <c r="BQ280" s="2" t="n"/>
      <c r="BR280" s="2" t="n"/>
      <c r="BS280" s="2" t="n"/>
      <c r="BT280" s="2" t="n"/>
      <c r="BU280" s="2" t="n"/>
      <c r="BV280" s="2" t="n"/>
      <c r="BW280" s="2" t="n"/>
    </row>
    <row r="281" ht="15.75" customFormat="1" customHeight="1" s="40">
      <c r="A281" s="54">
        <f>IF(F281&lt;&gt;"",1+MAX($A$2:A280),"")</f>
        <v/>
      </c>
      <c r="B281" s="381" t="n"/>
      <c r="C281" s="53" t="inlineStr">
        <is>
          <t>12" Wide Mail Box</t>
        </is>
      </c>
      <c r="D281" s="370" t="n">
        <v>24.85</v>
      </c>
      <c r="E281" s="45" t="n">
        <v>0.05</v>
      </c>
      <c r="F281" s="370">
        <f>(1+E281)*D281</f>
        <v/>
      </c>
      <c r="G281" s="49" t="inlineStr">
        <is>
          <t>LF</t>
        </is>
      </c>
      <c r="H281" s="364" t="n">
        <v>200</v>
      </c>
      <c r="I281" s="365">
        <f>H281*F281</f>
        <v/>
      </c>
      <c r="J281" s="366" t="n">
        <v>85</v>
      </c>
      <c r="K281" s="367">
        <f>J281*F281</f>
        <v/>
      </c>
      <c r="L281" s="368">
        <f>K281+I281</f>
        <v/>
      </c>
      <c r="M281" s="369" t="n"/>
      <c r="N281" s="18" t="n"/>
      <c r="O281" s="2" t="n"/>
      <c r="P281" s="2" t="n"/>
      <c r="Q281" s="2" t="n"/>
      <c r="R281" s="2" t="n"/>
      <c r="S281" s="2" t="n"/>
      <c r="T281" s="2" t="n"/>
      <c r="U281" s="2" t="n"/>
      <c r="V281" s="2" t="n"/>
      <c r="W281" s="2" t="n"/>
      <c r="X281" s="2" t="n"/>
      <c r="Y281" s="2" t="n"/>
      <c r="Z281" s="2" t="n"/>
      <c r="AA281" s="2" t="n"/>
      <c r="AB281" s="2" t="n"/>
      <c r="AC281" s="2" t="n"/>
      <c r="AD281" s="2" t="n"/>
      <c r="AE281" s="2" t="n"/>
      <c r="AF281" s="2" t="n"/>
      <c r="AG281" s="2" t="n"/>
      <c r="AH281" s="2" t="n"/>
      <c r="AI281" s="2" t="n"/>
      <c r="AJ281" s="2" t="n"/>
      <c r="AK281" s="2" t="n"/>
      <c r="AL281" s="2" t="n"/>
      <c r="AM281" s="2" t="n"/>
      <c r="AN281" s="2" t="n"/>
      <c r="AO281" s="2" t="n"/>
      <c r="AP281" s="2" t="n"/>
      <c r="AQ281" s="2" t="n"/>
      <c r="AR281" s="2" t="n"/>
      <c r="AS281" s="2" t="n"/>
      <c r="AT281" s="2" t="n"/>
      <c r="AU281" s="2" t="n"/>
      <c r="AV281" s="2" t="n"/>
      <c r="AW281" s="2" t="n"/>
      <c r="AX281" s="2" t="n"/>
      <c r="AY281" s="2" t="n"/>
      <c r="AZ281" s="2" t="n"/>
      <c r="BA281" s="2" t="n"/>
      <c r="BB281" s="2" t="n"/>
      <c r="BC281" s="2" t="n"/>
      <c r="BD281" s="2" t="n"/>
      <c r="BE281" s="2" t="n"/>
      <c r="BF281" s="2" t="n"/>
      <c r="BG281" s="2" t="n"/>
      <c r="BH281" s="2" t="n"/>
      <c r="BI281" s="2" t="n"/>
      <c r="BJ281" s="2" t="n"/>
      <c r="BK281" s="2" t="n"/>
      <c r="BL281" s="2" t="n"/>
      <c r="BM281" s="2" t="n"/>
      <c r="BN281" s="2" t="n"/>
      <c r="BO281" s="2" t="n"/>
      <c r="BP281" s="2" t="n"/>
      <c r="BQ281" s="2" t="n"/>
      <c r="BR281" s="2" t="n"/>
      <c r="BS281" s="2" t="n"/>
      <c r="BT281" s="2" t="n"/>
      <c r="BU281" s="2" t="n"/>
      <c r="BV281" s="2" t="n"/>
      <c r="BW281" s="2" t="n"/>
    </row>
    <row r="282" ht="15.75" customFormat="1" customHeight="1" s="40">
      <c r="A282" s="54">
        <f>IF(F282&lt;&gt;"",1+MAX($A$2:A281),"")</f>
        <v/>
      </c>
      <c r="B282" s="381" t="n"/>
      <c r="C282" s="300" t="inlineStr">
        <is>
          <t>FIRE EXTINGUISHER</t>
        </is>
      </c>
      <c r="D282" s="370" t="n"/>
      <c r="E282" s="45" t="n"/>
      <c r="F282" s="370" t="n"/>
      <c r="G282" s="49" t="n"/>
      <c r="H282" s="364" t="n"/>
      <c r="I282" s="365" t="n"/>
      <c r="J282" s="371" t="n"/>
      <c r="K282" s="367" t="n"/>
      <c r="L282" s="368" t="n"/>
      <c r="M282" s="369" t="n"/>
      <c r="N282" s="18" t="n"/>
      <c r="O282" s="2" t="n"/>
      <c r="P282" s="2" t="n"/>
      <c r="Q282" s="2" t="n"/>
      <c r="R282" s="2" t="n"/>
      <c r="S282" s="2" t="n"/>
      <c r="T282" s="2" t="n"/>
      <c r="U282" s="2" t="n"/>
      <c r="V282" s="2" t="n"/>
      <c r="W282" s="2" t="n"/>
      <c r="X282" s="2" t="n"/>
      <c r="Y282" s="2" t="n"/>
      <c r="Z282" s="2" t="n"/>
      <c r="AA282" s="2" t="n"/>
      <c r="AB282" s="2" t="n"/>
      <c r="AC282" s="2" t="n"/>
      <c r="AD282" s="2" t="n"/>
      <c r="AE282" s="2" t="n"/>
      <c r="AF282" s="2" t="n"/>
      <c r="AG282" s="2" t="n"/>
      <c r="AH282" s="2" t="n"/>
      <c r="AI282" s="2" t="n"/>
      <c r="AJ282" s="2" t="n"/>
      <c r="AK282" s="2" t="n"/>
      <c r="AL282" s="2" t="n"/>
      <c r="AM282" s="2" t="n"/>
      <c r="AN282" s="2" t="n"/>
      <c r="AO282" s="2" t="n"/>
      <c r="AP282" s="2" t="n"/>
      <c r="AQ282" s="2" t="n"/>
      <c r="AR282" s="2" t="n"/>
      <c r="AS282" s="2" t="n"/>
      <c r="AT282" s="2" t="n"/>
      <c r="AU282" s="2" t="n"/>
      <c r="AV282" s="2" t="n"/>
      <c r="AW282" s="2" t="n"/>
      <c r="AX282" s="2" t="n"/>
      <c r="AY282" s="2" t="n"/>
      <c r="AZ282" s="2" t="n"/>
      <c r="BA282" s="2" t="n"/>
      <c r="BB282" s="2" t="n"/>
      <c r="BC282" s="2" t="n"/>
      <c r="BD282" s="2" t="n"/>
      <c r="BE282" s="2" t="n"/>
      <c r="BF282" s="2" t="n"/>
      <c r="BG282" s="2" t="n"/>
      <c r="BH282" s="2" t="n"/>
      <c r="BI282" s="2" t="n"/>
      <c r="BJ282" s="2" t="n"/>
      <c r="BK282" s="2" t="n"/>
      <c r="BL282" s="2" t="n"/>
      <c r="BM282" s="2" t="n"/>
      <c r="BN282" s="2" t="n"/>
      <c r="BO282" s="2" t="n"/>
      <c r="BP282" s="2" t="n"/>
      <c r="BQ282" s="2" t="n"/>
      <c r="BR282" s="2" t="n"/>
      <c r="BS282" s="2" t="n"/>
      <c r="BT282" s="2" t="n"/>
      <c r="BU282" s="2" t="n"/>
      <c r="BV282" s="2" t="n"/>
      <c r="BW282" s="2" t="n"/>
    </row>
    <row r="283" ht="15.75" customFormat="1" customHeight="1" s="40">
      <c r="A283" s="54">
        <f>IF(F283&lt;&gt;"",1+MAX($A$2:A282),"")</f>
        <v/>
      </c>
      <c r="B283" s="381" t="n"/>
      <c r="C283" s="53" t="inlineStr">
        <is>
          <t>Fire Extinguisher</t>
        </is>
      </c>
      <c r="D283" s="370" t="n">
        <v>1</v>
      </c>
      <c r="E283" s="45" t="n">
        <v>0</v>
      </c>
      <c r="F283" s="370">
        <f>(1+E283)*D283</f>
        <v/>
      </c>
      <c r="G283" s="49" t="inlineStr">
        <is>
          <t>EA</t>
        </is>
      </c>
      <c r="H283" s="364" t="n">
        <v>142</v>
      </c>
      <c r="I283" s="365">
        <f>H283*F283</f>
        <v/>
      </c>
      <c r="J283" s="366" t="n">
        <v>75</v>
      </c>
      <c r="K283" s="367">
        <f>J283*F283</f>
        <v/>
      </c>
      <c r="L283" s="368">
        <f>K283+I283</f>
        <v/>
      </c>
      <c r="M283" s="369" t="n"/>
      <c r="N283" s="18" t="n"/>
      <c r="O283" s="2" t="n"/>
      <c r="P283" s="2" t="n"/>
      <c r="Q283" s="2" t="n"/>
      <c r="R283" s="2" t="n"/>
      <c r="S283" s="2" t="n"/>
      <c r="T283" s="2" t="n"/>
      <c r="U283" s="2" t="n"/>
      <c r="V283" s="2" t="n"/>
      <c r="W283" s="2" t="n"/>
      <c r="X283" s="2" t="n"/>
      <c r="Y283" s="2" t="n"/>
      <c r="Z283" s="2" t="n"/>
      <c r="AA283" s="2" t="n"/>
      <c r="AB283" s="2" t="n"/>
      <c r="AC283" s="2" t="n"/>
      <c r="AD283" s="2" t="n"/>
      <c r="AE283" s="2" t="n"/>
      <c r="AF283" s="2" t="n"/>
      <c r="AG283" s="2" t="n"/>
      <c r="AH283" s="2" t="n"/>
      <c r="AI283" s="2" t="n"/>
      <c r="AJ283" s="2" t="n"/>
      <c r="AK283" s="2" t="n"/>
      <c r="AL283" s="2" t="n"/>
      <c r="AM283" s="2" t="n"/>
      <c r="AN283" s="2" t="n"/>
      <c r="AO283" s="2" t="n"/>
      <c r="AP283" s="2" t="n"/>
      <c r="AQ283" s="2" t="n"/>
      <c r="AR283" s="2" t="n"/>
      <c r="AS283" s="2" t="n"/>
      <c r="AT283" s="2" t="n"/>
      <c r="AU283" s="2" t="n"/>
      <c r="AV283" s="2" t="n"/>
      <c r="AW283" s="2" t="n"/>
      <c r="AX283" s="2" t="n"/>
      <c r="AY283" s="2" t="n"/>
      <c r="AZ283" s="2" t="n"/>
      <c r="BA283" s="2" t="n"/>
      <c r="BB283" s="2" t="n"/>
      <c r="BC283" s="2" t="n"/>
      <c r="BD283" s="2" t="n"/>
      <c r="BE283" s="2" t="n"/>
      <c r="BF283" s="2" t="n"/>
      <c r="BG283" s="2" t="n"/>
      <c r="BH283" s="2" t="n"/>
      <c r="BI283" s="2" t="n"/>
      <c r="BJ283" s="2" t="n"/>
      <c r="BK283" s="2" t="n"/>
      <c r="BL283" s="2" t="n"/>
      <c r="BM283" s="2" t="n"/>
      <c r="BN283" s="2" t="n"/>
      <c r="BO283" s="2" t="n"/>
      <c r="BP283" s="2" t="n"/>
      <c r="BQ283" s="2" t="n"/>
      <c r="BR283" s="2" t="n"/>
      <c r="BS283" s="2" t="n"/>
      <c r="BT283" s="2" t="n"/>
      <c r="BU283" s="2" t="n"/>
      <c r="BV283" s="2" t="n"/>
      <c r="BW283" s="2" t="n"/>
    </row>
    <row r="284" ht="15.75" customFormat="1" customHeight="1" s="40">
      <c r="A284" s="54">
        <f>IF(F284&lt;&gt;"",1+MAX($A$2:A283),"")</f>
        <v/>
      </c>
      <c r="B284" s="381" t="n"/>
      <c r="C284" s="53" t="inlineStr">
        <is>
          <t>Fire Extinguisher Cabinet</t>
        </is>
      </c>
      <c r="D284" s="370" t="n">
        <v>1</v>
      </c>
      <c r="E284" s="45" t="n">
        <v>0</v>
      </c>
      <c r="F284" s="370">
        <f>(1+E284)*D284</f>
        <v/>
      </c>
      <c r="G284" s="49" t="inlineStr">
        <is>
          <t>EA</t>
        </is>
      </c>
      <c r="H284" s="364" t="n">
        <v>295</v>
      </c>
      <c r="I284" s="365">
        <f>H284*F284</f>
        <v/>
      </c>
      <c r="J284" s="366" t="n">
        <v>150</v>
      </c>
      <c r="K284" s="367">
        <f>J284*F284</f>
        <v/>
      </c>
      <c r="L284" s="368">
        <f>K284+I284</f>
        <v/>
      </c>
      <c r="M284" s="369" t="n"/>
      <c r="N284" s="18" t="n"/>
      <c r="O284" s="2" t="n"/>
      <c r="P284" s="2" t="n"/>
      <c r="Q284" s="2" t="n"/>
      <c r="R284" s="2" t="n"/>
      <c r="S284" s="2" t="n"/>
      <c r="T284" s="2" t="n"/>
      <c r="U284" s="2" t="n"/>
      <c r="V284" s="2" t="n"/>
      <c r="W284" s="2" t="n"/>
      <c r="X284" s="2" t="n"/>
      <c r="Y284" s="2" t="n"/>
      <c r="Z284" s="2" t="n"/>
      <c r="AA284" s="2" t="n"/>
      <c r="AB284" s="2" t="n"/>
      <c r="AC284" s="2" t="n"/>
      <c r="AD284" s="2" t="n"/>
      <c r="AE284" s="2" t="n"/>
      <c r="AF284" s="2" t="n"/>
      <c r="AG284" s="2" t="n"/>
      <c r="AH284" s="2" t="n"/>
      <c r="AI284" s="2" t="n"/>
      <c r="AJ284" s="2" t="n"/>
      <c r="AK284" s="2" t="n"/>
      <c r="AL284" s="2" t="n"/>
      <c r="AM284" s="2" t="n"/>
      <c r="AN284" s="2" t="n"/>
      <c r="AO284" s="2" t="n"/>
      <c r="AP284" s="2" t="n"/>
      <c r="AQ284" s="2" t="n"/>
      <c r="AR284" s="2" t="n"/>
      <c r="AS284" s="2" t="n"/>
      <c r="AT284" s="2" t="n"/>
      <c r="AU284" s="2" t="n"/>
      <c r="AV284" s="2" t="n"/>
      <c r="AW284" s="2" t="n"/>
      <c r="AX284" s="2" t="n"/>
      <c r="AY284" s="2" t="n"/>
      <c r="AZ284" s="2" t="n"/>
      <c r="BA284" s="2" t="n"/>
      <c r="BB284" s="2" t="n"/>
      <c r="BC284" s="2" t="n"/>
      <c r="BD284" s="2" t="n"/>
      <c r="BE284" s="2" t="n"/>
      <c r="BF284" s="2" t="n"/>
      <c r="BG284" s="2" t="n"/>
      <c r="BH284" s="2" t="n"/>
      <c r="BI284" s="2" t="n"/>
      <c r="BJ284" s="2" t="n"/>
      <c r="BK284" s="2" t="n"/>
      <c r="BL284" s="2" t="n"/>
      <c r="BM284" s="2" t="n"/>
      <c r="BN284" s="2" t="n"/>
      <c r="BO284" s="2" t="n"/>
      <c r="BP284" s="2" t="n"/>
      <c r="BQ284" s="2" t="n"/>
      <c r="BR284" s="2" t="n"/>
      <c r="BS284" s="2" t="n"/>
      <c r="BT284" s="2" t="n"/>
      <c r="BU284" s="2" t="n"/>
      <c r="BV284" s="2" t="n"/>
      <c r="BW284" s="2" t="n"/>
    </row>
    <row r="285" ht="15.75" customFormat="1" customHeight="1" s="40">
      <c r="A285" s="54">
        <f>IF(F285&lt;&gt;"",1+MAX($A$2:A284),"")</f>
        <v/>
      </c>
      <c r="B285" s="381" t="n"/>
      <c r="C285" s="300" t="inlineStr">
        <is>
          <t>BATHROOM ACCESSORIES</t>
        </is>
      </c>
      <c r="D285" s="370" t="n"/>
      <c r="E285" s="45" t="n"/>
      <c r="F285" s="370" t="n"/>
      <c r="G285" s="49" t="n"/>
      <c r="H285" s="364" t="n"/>
      <c r="I285" s="365" t="n"/>
      <c r="J285" s="371" t="n"/>
      <c r="K285" s="367" t="n"/>
      <c r="L285" s="368" t="n"/>
      <c r="M285" s="369" t="n"/>
      <c r="N285" s="18" t="n"/>
      <c r="O285" s="2" t="n"/>
      <c r="P285" s="2" t="n"/>
      <c r="Q285" s="2" t="n"/>
      <c r="R285" s="2" t="n"/>
      <c r="S285" s="2" t="n"/>
      <c r="T285" s="2" t="n"/>
      <c r="U285" s="2" t="n"/>
      <c r="V285" s="2" t="n"/>
      <c r="W285" s="2" t="n"/>
      <c r="X285" s="2" t="n"/>
      <c r="Y285" s="2" t="n"/>
      <c r="Z285" s="2" t="n"/>
      <c r="AA285" s="2" t="n"/>
      <c r="AB285" s="2" t="n"/>
      <c r="AC285" s="2" t="n"/>
      <c r="AD285" s="2" t="n"/>
      <c r="AE285" s="2" t="n"/>
      <c r="AF285" s="2" t="n"/>
      <c r="AG285" s="2" t="n"/>
      <c r="AH285" s="2" t="n"/>
      <c r="AI285" s="2" t="n"/>
      <c r="AJ285" s="2" t="n"/>
      <c r="AK285" s="2" t="n"/>
      <c r="AL285" s="2" t="n"/>
      <c r="AM285" s="2" t="n"/>
      <c r="AN285" s="2" t="n"/>
      <c r="AO285" s="2" t="n"/>
      <c r="AP285" s="2" t="n"/>
      <c r="AQ285" s="2" t="n"/>
      <c r="AR285" s="2" t="n"/>
      <c r="AS285" s="2" t="n"/>
      <c r="AT285" s="2" t="n"/>
      <c r="AU285" s="2" t="n"/>
      <c r="AV285" s="2" t="n"/>
      <c r="AW285" s="2" t="n"/>
      <c r="AX285" s="2" t="n"/>
      <c r="AY285" s="2" t="n"/>
      <c r="AZ285" s="2" t="n"/>
      <c r="BA285" s="2" t="n"/>
      <c r="BB285" s="2" t="n"/>
      <c r="BC285" s="2" t="n"/>
      <c r="BD285" s="2" t="n"/>
      <c r="BE285" s="2" t="n"/>
      <c r="BF285" s="2" t="n"/>
      <c r="BG285" s="2" t="n"/>
      <c r="BH285" s="2" t="n"/>
      <c r="BI285" s="2" t="n"/>
      <c r="BJ285" s="2" t="n"/>
      <c r="BK285" s="2" t="n"/>
      <c r="BL285" s="2" t="n"/>
      <c r="BM285" s="2" t="n"/>
      <c r="BN285" s="2" t="n"/>
      <c r="BO285" s="2" t="n"/>
      <c r="BP285" s="2" t="n"/>
      <c r="BQ285" s="2" t="n"/>
      <c r="BR285" s="2" t="n"/>
      <c r="BS285" s="2" t="n"/>
      <c r="BT285" s="2" t="n"/>
      <c r="BU285" s="2" t="n"/>
      <c r="BV285" s="2" t="n"/>
      <c r="BW285" s="2" t="n"/>
    </row>
    <row r="286" ht="15.75" customFormat="1" customHeight="1" s="40">
      <c r="A286" s="54">
        <f>IF(F286&lt;&gt;"",1+MAX($A$2:A285),"")</f>
        <v/>
      </c>
      <c r="B286" s="381" t="n"/>
      <c r="C286" s="53" t="inlineStr">
        <is>
          <t>24" Long Grab Bar</t>
        </is>
      </c>
      <c r="D286" s="370" t="n">
        <v>75</v>
      </c>
      <c r="E286" s="45" t="n">
        <v>0</v>
      </c>
      <c r="F286" s="370">
        <f>(1+E286)*D286</f>
        <v/>
      </c>
      <c r="G286" s="49" t="inlineStr">
        <is>
          <t>EA</t>
        </is>
      </c>
      <c r="H286" s="364" t="n">
        <v>65</v>
      </c>
      <c r="I286" s="365">
        <f>H286*F286</f>
        <v/>
      </c>
      <c r="J286" s="366" t="n">
        <v>22</v>
      </c>
      <c r="K286" s="367">
        <f>J286*F286</f>
        <v/>
      </c>
      <c r="L286" s="368">
        <f>K286+I286</f>
        <v/>
      </c>
      <c r="M286" s="369" t="n"/>
      <c r="N286" s="18" t="n"/>
      <c r="O286" s="2" t="n"/>
      <c r="P286" s="2" t="n"/>
      <c r="Q286" s="2" t="n"/>
      <c r="R286" s="2" t="n"/>
      <c r="S286" s="2" t="n"/>
      <c r="T286" s="2" t="n"/>
      <c r="U286" s="2" t="n"/>
      <c r="V286" s="2" t="n"/>
      <c r="W286" s="2" t="n"/>
      <c r="X286" s="2" t="n"/>
      <c r="Y286" s="2" t="n"/>
      <c r="Z286" s="2" t="n"/>
      <c r="AA286" s="2" t="n"/>
      <c r="AB286" s="2" t="n"/>
      <c r="AC286" s="2" t="n"/>
      <c r="AD286" s="2" t="n"/>
      <c r="AE286" s="2" t="n"/>
      <c r="AF286" s="2" t="n"/>
      <c r="AG286" s="2" t="n"/>
      <c r="AH286" s="2" t="n"/>
      <c r="AI286" s="2" t="n"/>
      <c r="AJ286" s="2" t="n"/>
      <c r="AK286" s="2" t="n"/>
      <c r="AL286" s="2" t="n"/>
      <c r="AM286" s="2" t="n"/>
      <c r="AN286" s="2" t="n"/>
      <c r="AO286" s="2" t="n"/>
      <c r="AP286" s="2" t="n"/>
      <c r="AQ286" s="2" t="n"/>
      <c r="AR286" s="2" t="n"/>
      <c r="AS286" s="2" t="n"/>
      <c r="AT286" s="2" t="n"/>
      <c r="AU286" s="2" t="n"/>
      <c r="AV286" s="2" t="n"/>
      <c r="AW286" s="2" t="n"/>
      <c r="AX286" s="2" t="n"/>
      <c r="AY286" s="2" t="n"/>
      <c r="AZ286" s="2" t="n"/>
      <c r="BA286" s="2" t="n"/>
      <c r="BB286" s="2" t="n"/>
      <c r="BC286" s="2" t="n"/>
      <c r="BD286" s="2" t="n"/>
      <c r="BE286" s="2" t="n"/>
      <c r="BF286" s="2" t="n"/>
      <c r="BG286" s="2" t="n"/>
      <c r="BH286" s="2" t="n"/>
      <c r="BI286" s="2" t="n"/>
      <c r="BJ286" s="2" t="n"/>
      <c r="BK286" s="2" t="n"/>
      <c r="BL286" s="2" t="n"/>
      <c r="BM286" s="2" t="n"/>
      <c r="BN286" s="2" t="n"/>
      <c r="BO286" s="2" t="n"/>
      <c r="BP286" s="2" t="n"/>
      <c r="BQ286" s="2" t="n"/>
      <c r="BR286" s="2" t="n"/>
      <c r="BS286" s="2" t="n"/>
      <c r="BT286" s="2" t="n"/>
      <c r="BU286" s="2" t="n"/>
      <c r="BV286" s="2" t="n"/>
      <c r="BW286" s="2" t="n"/>
    </row>
    <row r="287" ht="15.75" customFormat="1" customHeight="1" s="40">
      <c r="A287" s="54">
        <f>IF(F287&lt;&gt;"",1+MAX($A$2:A286),"")</f>
        <v/>
      </c>
      <c r="B287" s="381" t="n"/>
      <c r="C287" s="53" t="inlineStr">
        <is>
          <t>36" Long Grab Bar</t>
        </is>
      </c>
      <c r="D287" s="370">
        <f>D286</f>
        <v/>
      </c>
      <c r="E287" s="45" t="n">
        <v>0</v>
      </c>
      <c r="F287" s="370">
        <f>(1+E287)*D287</f>
        <v/>
      </c>
      <c r="G287" s="49" t="inlineStr">
        <is>
          <t>EA</t>
        </is>
      </c>
      <c r="H287" s="364" t="n">
        <v>70</v>
      </c>
      <c r="I287" s="365">
        <f>H287*F287</f>
        <v/>
      </c>
      <c r="J287" s="366" t="n">
        <v>28</v>
      </c>
      <c r="K287" s="367">
        <f>J287*F287</f>
        <v/>
      </c>
      <c r="L287" s="368">
        <f>K287+I287</f>
        <v/>
      </c>
      <c r="M287" s="369" t="n"/>
      <c r="N287" s="18" t="n"/>
      <c r="O287" s="2" t="n"/>
      <c r="P287" s="2" t="n"/>
      <c r="Q287" s="2" t="n"/>
      <c r="R287" s="2" t="n"/>
      <c r="S287" s="2" t="n"/>
      <c r="T287" s="2" t="n"/>
      <c r="U287" s="2" t="n"/>
      <c r="V287" s="2" t="n"/>
      <c r="W287" s="2" t="n"/>
      <c r="X287" s="2" t="n"/>
      <c r="Y287" s="2" t="n"/>
      <c r="Z287" s="2" t="n"/>
      <c r="AA287" s="2" t="n"/>
      <c r="AB287" s="2" t="n"/>
      <c r="AC287" s="2" t="n"/>
      <c r="AD287" s="2" t="n"/>
      <c r="AE287" s="2" t="n"/>
      <c r="AF287" s="2" t="n"/>
      <c r="AG287" s="2" t="n"/>
      <c r="AH287" s="2" t="n"/>
      <c r="AI287" s="2" t="n"/>
      <c r="AJ287" s="2" t="n"/>
      <c r="AK287" s="2" t="n"/>
      <c r="AL287" s="2" t="n"/>
      <c r="AM287" s="2" t="n"/>
      <c r="AN287" s="2" t="n"/>
      <c r="AO287" s="2" t="n"/>
      <c r="AP287" s="2" t="n"/>
      <c r="AQ287" s="2" t="n"/>
      <c r="AR287" s="2" t="n"/>
      <c r="AS287" s="2" t="n"/>
      <c r="AT287" s="2" t="n"/>
      <c r="AU287" s="2" t="n"/>
      <c r="AV287" s="2" t="n"/>
      <c r="AW287" s="2" t="n"/>
      <c r="AX287" s="2" t="n"/>
      <c r="AY287" s="2" t="n"/>
      <c r="AZ287" s="2" t="n"/>
      <c r="BA287" s="2" t="n"/>
      <c r="BB287" s="2" t="n"/>
      <c r="BC287" s="2" t="n"/>
      <c r="BD287" s="2" t="n"/>
      <c r="BE287" s="2" t="n"/>
      <c r="BF287" s="2" t="n"/>
      <c r="BG287" s="2" t="n"/>
      <c r="BH287" s="2" t="n"/>
      <c r="BI287" s="2" t="n"/>
      <c r="BJ287" s="2" t="n"/>
      <c r="BK287" s="2" t="n"/>
      <c r="BL287" s="2" t="n"/>
      <c r="BM287" s="2" t="n"/>
      <c r="BN287" s="2" t="n"/>
      <c r="BO287" s="2" t="n"/>
      <c r="BP287" s="2" t="n"/>
      <c r="BQ287" s="2" t="n"/>
      <c r="BR287" s="2" t="n"/>
      <c r="BS287" s="2" t="n"/>
      <c r="BT287" s="2" t="n"/>
      <c r="BU287" s="2" t="n"/>
      <c r="BV287" s="2" t="n"/>
      <c r="BW287" s="2" t="n"/>
    </row>
    <row r="288" ht="15.75" customFormat="1" customHeight="1" s="40">
      <c r="A288" s="54">
        <f>IF(F288&lt;&gt;"",1+MAX($A$2:A287),"")</f>
        <v/>
      </c>
      <c r="B288" s="381" t="n"/>
      <c r="C288" s="53" t="inlineStr">
        <is>
          <t>42" Long Grab Bar</t>
        </is>
      </c>
      <c r="D288" s="370">
        <f>D286</f>
        <v/>
      </c>
      <c r="E288" s="45" t="n">
        <v>0</v>
      </c>
      <c r="F288" s="370">
        <f>(1+E288)*D288</f>
        <v/>
      </c>
      <c r="G288" s="49" t="inlineStr">
        <is>
          <t>EA</t>
        </is>
      </c>
      <c r="H288" s="364" t="n">
        <v>85</v>
      </c>
      <c r="I288" s="365">
        <f>H288*F288</f>
        <v/>
      </c>
      <c r="J288" s="366" t="n">
        <v>31</v>
      </c>
      <c r="K288" s="367">
        <f>J288*F288</f>
        <v/>
      </c>
      <c r="L288" s="368">
        <f>K288+I288</f>
        <v/>
      </c>
      <c r="M288" s="369" t="n"/>
      <c r="N288" s="18" t="n"/>
      <c r="O288" s="2" t="n"/>
      <c r="P288" s="2" t="n"/>
      <c r="Q288" s="2" t="n"/>
      <c r="R288" s="2" t="n"/>
      <c r="S288" s="2" t="n"/>
      <c r="T288" s="2" t="n"/>
      <c r="U288" s="2" t="n"/>
      <c r="V288" s="2" t="n"/>
      <c r="W288" s="2" t="n"/>
      <c r="X288" s="2" t="n"/>
      <c r="Y288" s="2" t="n"/>
      <c r="Z288" s="2" t="n"/>
      <c r="AA288" s="2" t="n"/>
      <c r="AB288" s="2" t="n"/>
      <c r="AC288" s="2" t="n"/>
      <c r="AD288" s="2" t="n"/>
      <c r="AE288" s="2" t="n"/>
      <c r="AF288" s="2" t="n"/>
      <c r="AG288" s="2" t="n"/>
      <c r="AH288" s="2" t="n"/>
      <c r="AI288" s="2" t="n"/>
      <c r="AJ288" s="2" t="n"/>
      <c r="AK288" s="2" t="n"/>
      <c r="AL288" s="2" t="n"/>
      <c r="AM288" s="2" t="n"/>
      <c r="AN288" s="2" t="n"/>
      <c r="AO288" s="2" t="n"/>
      <c r="AP288" s="2" t="n"/>
      <c r="AQ288" s="2" t="n"/>
      <c r="AR288" s="2" t="n"/>
      <c r="AS288" s="2" t="n"/>
      <c r="AT288" s="2" t="n"/>
      <c r="AU288" s="2" t="n"/>
      <c r="AV288" s="2" t="n"/>
      <c r="AW288" s="2" t="n"/>
      <c r="AX288" s="2" t="n"/>
      <c r="AY288" s="2" t="n"/>
      <c r="AZ288" s="2" t="n"/>
      <c r="BA288" s="2" t="n"/>
      <c r="BB288" s="2" t="n"/>
      <c r="BC288" s="2" t="n"/>
      <c r="BD288" s="2" t="n"/>
      <c r="BE288" s="2" t="n"/>
      <c r="BF288" s="2" t="n"/>
      <c r="BG288" s="2" t="n"/>
      <c r="BH288" s="2" t="n"/>
      <c r="BI288" s="2" t="n"/>
      <c r="BJ288" s="2" t="n"/>
      <c r="BK288" s="2" t="n"/>
      <c r="BL288" s="2" t="n"/>
      <c r="BM288" s="2" t="n"/>
      <c r="BN288" s="2" t="n"/>
      <c r="BO288" s="2" t="n"/>
      <c r="BP288" s="2" t="n"/>
      <c r="BQ288" s="2" t="n"/>
      <c r="BR288" s="2" t="n"/>
      <c r="BS288" s="2" t="n"/>
      <c r="BT288" s="2" t="n"/>
      <c r="BU288" s="2" t="n"/>
      <c r="BV288" s="2" t="n"/>
      <c r="BW288" s="2" t="n"/>
    </row>
    <row r="289" ht="15.75" customFormat="1" customHeight="1" s="40">
      <c r="A289" s="54">
        <f>IF(F289&lt;&gt;"",1+MAX($A$2:A288),"")</f>
        <v/>
      </c>
      <c r="B289" s="381" t="n"/>
      <c r="C289" s="53" t="inlineStr">
        <is>
          <t>Tissue Paper Holder</t>
        </is>
      </c>
      <c r="D289" s="370">
        <f>D286</f>
        <v/>
      </c>
      <c r="E289" s="45" t="n">
        <v>0</v>
      </c>
      <c r="F289" s="370">
        <f>(1+E289)*D289</f>
        <v/>
      </c>
      <c r="G289" s="49" t="inlineStr">
        <is>
          <t>EA</t>
        </is>
      </c>
      <c r="H289" s="364" t="n">
        <v>105</v>
      </c>
      <c r="I289" s="365">
        <f>H289*F289</f>
        <v/>
      </c>
      <c r="J289" s="366" t="n">
        <v>58</v>
      </c>
      <c r="K289" s="367">
        <f>J289*F289</f>
        <v/>
      </c>
      <c r="L289" s="368">
        <f>K289+I289</f>
        <v/>
      </c>
      <c r="M289" s="369" t="n"/>
      <c r="N289" s="18" t="n"/>
      <c r="O289" s="2" t="n"/>
      <c r="P289" s="2" t="n"/>
      <c r="Q289" s="2" t="n"/>
      <c r="R289" s="2" t="n"/>
      <c r="S289" s="2" t="n"/>
      <c r="T289" s="2" t="n"/>
      <c r="U289" s="2" t="n"/>
      <c r="V289" s="2" t="n"/>
      <c r="W289" s="2" t="n"/>
      <c r="X289" s="2" t="n"/>
      <c r="Y289" s="2" t="n"/>
      <c r="Z289" s="2" t="n"/>
      <c r="AA289" s="2" t="n"/>
      <c r="AB289" s="2" t="n"/>
      <c r="AC289" s="2" t="n"/>
      <c r="AD289" s="2" t="n"/>
      <c r="AE289" s="2" t="n"/>
      <c r="AF289" s="2" t="n"/>
      <c r="AG289" s="2" t="n"/>
      <c r="AH289" s="2" t="n"/>
      <c r="AI289" s="2" t="n"/>
      <c r="AJ289" s="2" t="n"/>
      <c r="AK289" s="2" t="n"/>
      <c r="AL289" s="2" t="n"/>
      <c r="AM289" s="2" t="n"/>
      <c r="AN289" s="2" t="n"/>
      <c r="AO289" s="2" t="n"/>
      <c r="AP289" s="2" t="n"/>
      <c r="AQ289" s="2" t="n"/>
      <c r="AR289" s="2" t="n"/>
      <c r="AS289" s="2" t="n"/>
      <c r="AT289" s="2" t="n"/>
      <c r="AU289" s="2" t="n"/>
      <c r="AV289" s="2" t="n"/>
      <c r="AW289" s="2" t="n"/>
      <c r="AX289" s="2" t="n"/>
      <c r="AY289" s="2" t="n"/>
      <c r="AZ289" s="2" t="n"/>
      <c r="BA289" s="2" t="n"/>
      <c r="BB289" s="2" t="n"/>
      <c r="BC289" s="2" t="n"/>
      <c r="BD289" s="2" t="n"/>
      <c r="BE289" s="2" t="n"/>
      <c r="BF289" s="2" t="n"/>
      <c r="BG289" s="2" t="n"/>
      <c r="BH289" s="2" t="n"/>
      <c r="BI289" s="2" t="n"/>
      <c r="BJ289" s="2" t="n"/>
      <c r="BK289" s="2" t="n"/>
      <c r="BL289" s="2" t="n"/>
      <c r="BM289" s="2" t="n"/>
      <c r="BN289" s="2" t="n"/>
      <c r="BO289" s="2" t="n"/>
      <c r="BP289" s="2" t="n"/>
      <c r="BQ289" s="2" t="n"/>
      <c r="BR289" s="2" t="n"/>
      <c r="BS289" s="2" t="n"/>
      <c r="BT289" s="2" t="n"/>
      <c r="BU289" s="2" t="n"/>
      <c r="BV289" s="2" t="n"/>
      <c r="BW289" s="2" t="n"/>
    </row>
    <row r="290" ht="15.75" customFormat="1" customHeight="1" s="40">
      <c r="A290" s="54">
        <f>IF(F290&lt;&gt;"",1+MAX($A$2:A289),"")</f>
        <v/>
      </c>
      <c r="B290" s="381" t="n"/>
      <c r="C290" s="53" t="inlineStr">
        <is>
          <t>Soap Dispenser</t>
        </is>
      </c>
      <c r="D290" s="370" t="n">
        <v>75</v>
      </c>
      <c r="E290" s="45" t="n">
        <v>0</v>
      </c>
      <c r="F290" s="370">
        <f>(1+E290)*D290</f>
        <v/>
      </c>
      <c r="G290" s="49" t="inlineStr">
        <is>
          <t>EA</t>
        </is>
      </c>
      <c r="H290" s="364" t="n">
        <v>215</v>
      </c>
      <c r="I290" s="365">
        <f>H290*F290</f>
        <v/>
      </c>
      <c r="J290" s="366" t="n">
        <v>95</v>
      </c>
      <c r="K290" s="367">
        <f>J290*F290</f>
        <v/>
      </c>
      <c r="L290" s="368">
        <f>K290+I290</f>
        <v/>
      </c>
      <c r="M290" s="369" t="n"/>
      <c r="N290" s="18" t="n"/>
      <c r="O290" s="2" t="n"/>
      <c r="P290" s="2" t="n"/>
      <c r="Q290" s="2" t="n"/>
      <c r="R290" s="2" t="n"/>
      <c r="S290" s="2" t="n"/>
      <c r="T290" s="2" t="n"/>
      <c r="U290" s="2" t="n"/>
      <c r="V290" s="2" t="n"/>
      <c r="W290" s="2" t="n"/>
      <c r="X290" s="2" t="n"/>
      <c r="Y290" s="2" t="n"/>
      <c r="Z290" s="2" t="n"/>
      <c r="AA290" s="2" t="n"/>
      <c r="AB290" s="2" t="n"/>
      <c r="AC290" s="2" t="n"/>
      <c r="AD290" s="2" t="n"/>
      <c r="AE290" s="2" t="n"/>
      <c r="AF290" s="2" t="n"/>
      <c r="AG290" s="2" t="n"/>
      <c r="AH290" s="2" t="n"/>
      <c r="AI290" s="2" t="n"/>
      <c r="AJ290" s="2" t="n"/>
      <c r="AK290" s="2" t="n"/>
      <c r="AL290" s="2" t="n"/>
      <c r="AM290" s="2" t="n"/>
      <c r="AN290" s="2" t="n"/>
      <c r="AO290" s="2" t="n"/>
      <c r="AP290" s="2" t="n"/>
      <c r="AQ290" s="2" t="n"/>
      <c r="AR290" s="2" t="n"/>
      <c r="AS290" s="2" t="n"/>
      <c r="AT290" s="2" t="n"/>
      <c r="AU290" s="2" t="n"/>
      <c r="AV290" s="2" t="n"/>
      <c r="AW290" s="2" t="n"/>
      <c r="AX290" s="2" t="n"/>
      <c r="AY290" s="2" t="n"/>
      <c r="AZ290" s="2" t="n"/>
      <c r="BA290" s="2" t="n"/>
      <c r="BB290" s="2" t="n"/>
      <c r="BC290" s="2" t="n"/>
      <c r="BD290" s="2" t="n"/>
      <c r="BE290" s="2" t="n"/>
      <c r="BF290" s="2" t="n"/>
      <c r="BG290" s="2" t="n"/>
      <c r="BH290" s="2" t="n"/>
      <c r="BI290" s="2" t="n"/>
      <c r="BJ290" s="2" t="n"/>
      <c r="BK290" s="2" t="n"/>
      <c r="BL290" s="2" t="n"/>
      <c r="BM290" s="2" t="n"/>
      <c r="BN290" s="2" t="n"/>
      <c r="BO290" s="2" t="n"/>
      <c r="BP290" s="2" t="n"/>
      <c r="BQ290" s="2" t="n"/>
      <c r="BR290" s="2" t="n"/>
      <c r="BS290" s="2" t="n"/>
      <c r="BT290" s="2" t="n"/>
      <c r="BU290" s="2" t="n"/>
      <c r="BV290" s="2" t="n"/>
      <c r="BW290" s="2" t="n"/>
    </row>
    <row r="291" ht="15.75" customFormat="1" customHeight="1" s="40">
      <c r="A291" s="54">
        <f>IF(F291&lt;&gt;"",1+MAX($A$2:A290),"")</f>
        <v/>
      </c>
      <c r="B291" s="381" t="n"/>
      <c r="C291" s="53" t="inlineStr">
        <is>
          <t>Hand Dryer</t>
        </is>
      </c>
      <c r="D291" s="370">
        <f>D290</f>
        <v/>
      </c>
      <c r="E291" s="45" t="n">
        <v>0</v>
      </c>
      <c r="F291" s="370">
        <f>(1+E291)*D291</f>
        <v/>
      </c>
      <c r="G291" s="49" t="inlineStr">
        <is>
          <t>EA</t>
        </is>
      </c>
      <c r="H291" s="364" t="n">
        <v>400</v>
      </c>
      <c r="I291" s="365">
        <f>H291*F291</f>
        <v/>
      </c>
      <c r="J291" s="366" t="n">
        <v>122</v>
      </c>
      <c r="K291" s="367">
        <f>J291*F291</f>
        <v/>
      </c>
      <c r="L291" s="368">
        <f>K291+I291</f>
        <v/>
      </c>
      <c r="M291" s="369" t="n"/>
      <c r="N291" s="18" t="n"/>
      <c r="O291" s="2" t="n"/>
      <c r="P291" s="2" t="n"/>
      <c r="Q291" s="2" t="n"/>
      <c r="R291" s="2" t="n"/>
      <c r="S291" s="2" t="n"/>
      <c r="T291" s="2" t="n"/>
      <c r="U291" s="2" t="n"/>
      <c r="V291" s="2" t="n"/>
      <c r="W291" s="2" t="n"/>
      <c r="X291" s="2" t="n"/>
      <c r="Y291" s="2" t="n"/>
      <c r="Z291" s="2" t="n"/>
      <c r="AA291" s="2" t="n"/>
      <c r="AB291" s="2" t="n"/>
      <c r="AC291" s="2" t="n"/>
      <c r="AD291" s="2" t="n"/>
      <c r="AE291" s="2" t="n"/>
      <c r="AF291" s="2" t="n"/>
      <c r="AG291" s="2" t="n"/>
      <c r="AH291" s="2" t="n"/>
      <c r="AI291" s="2" t="n"/>
      <c r="AJ291" s="2" t="n"/>
      <c r="AK291" s="2" t="n"/>
      <c r="AL291" s="2" t="n"/>
      <c r="AM291" s="2" t="n"/>
      <c r="AN291" s="2" t="n"/>
      <c r="AO291" s="2" t="n"/>
      <c r="AP291" s="2" t="n"/>
      <c r="AQ291" s="2" t="n"/>
      <c r="AR291" s="2" t="n"/>
      <c r="AS291" s="2" t="n"/>
      <c r="AT291" s="2" t="n"/>
      <c r="AU291" s="2" t="n"/>
      <c r="AV291" s="2" t="n"/>
      <c r="AW291" s="2" t="n"/>
      <c r="AX291" s="2" t="n"/>
      <c r="AY291" s="2" t="n"/>
      <c r="AZ291" s="2" t="n"/>
      <c r="BA291" s="2" t="n"/>
      <c r="BB291" s="2" t="n"/>
      <c r="BC291" s="2" t="n"/>
      <c r="BD291" s="2" t="n"/>
      <c r="BE291" s="2" t="n"/>
      <c r="BF291" s="2" t="n"/>
      <c r="BG291" s="2" t="n"/>
      <c r="BH291" s="2" t="n"/>
      <c r="BI291" s="2" t="n"/>
      <c r="BJ291" s="2" t="n"/>
      <c r="BK291" s="2" t="n"/>
      <c r="BL291" s="2" t="n"/>
      <c r="BM291" s="2" t="n"/>
      <c r="BN291" s="2" t="n"/>
      <c r="BO291" s="2" t="n"/>
      <c r="BP291" s="2" t="n"/>
      <c r="BQ291" s="2" t="n"/>
      <c r="BR291" s="2" t="n"/>
      <c r="BS291" s="2" t="n"/>
      <c r="BT291" s="2" t="n"/>
      <c r="BU291" s="2" t="n"/>
      <c r="BV291" s="2" t="n"/>
      <c r="BW291" s="2" t="n"/>
    </row>
    <row r="292" ht="15.75" customFormat="1" customHeight="1" s="40">
      <c r="A292" s="54">
        <f>IF(F292&lt;&gt;"",1+MAX($A$2:A291),"")</f>
        <v/>
      </c>
      <c r="B292" s="381" t="n"/>
      <c r="C292" s="53" t="inlineStr">
        <is>
          <t>Towel Bar</t>
        </is>
      </c>
      <c r="D292" s="370">
        <f>D290</f>
        <v/>
      </c>
      <c r="E292" s="45" t="n">
        <v>0</v>
      </c>
      <c r="F292" s="370">
        <f>(1+E292)*D292</f>
        <v/>
      </c>
      <c r="G292" s="49" t="inlineStr">
        <is>
          <t>EA</t>
        </is>
      </c>
      <c r="H292" s="364" t="n">
        <v>95</v>
      </c>
      <c r="I292" s="365">
        <f>H292*F292</f>
        <v/>
      </c>
      <c r="J292" s="366" t="n">
        <v>42</v>
      </c>
      <c r="K292" s="367">
        <f>J292*F292</f>
        <v/>
      </c>
      <c r="L292" s="368">
        <f>K292+I292</f>
        <v/>
      </c>
      <c r="M292" s="369" t="n"/>
      <c r="N292" s="18" t="n"/>
      <c r="O292" s="2" t="n"/>
      <c r="P292" s="2" t="n"/>
      <c r="Q292" s="2" t="n"/>
      <c r="R292" s="2" t="n"/>
      <c r="S292" s="2" t="n"/>
      <c r="T292" s="2" t="n"/>
      <c r="U292" s="2" t="n"/>
      <c r="V292" s="2" t="n"/>
      <c r="W292" s="2" t="n"/>
      <c r="X292" s="2" t="n"/>
      <c r="Y292" s="2" t="n"/>
      <c r="Z292" s="2" t="n"/>
      <c r="AA292" s="2" t="n"/>
      <c r="AB292" s="2" t="n"/>
      <c r="AC292" s="2" t="n"/>
      <c r="AD292" s="2" t="n"/>
      <c r="AE292" s="2" t="n"/>
      <c r="AF292" s="2" t="n"/>
      <c r="AG292" s="2" t="n"/>
      <c r="AH292" s="2" t="n"/>
      <c r="AI292" s="2" t="n"/>
      <c r="AJ292" s="2" t="n"/>
      <c r="AK292" s="2" t="n"/>
      <c r="AL292" s="2" t="n"/>
      <c r="AM292" s="2" t="n"/>
      <c r="AN292" s="2" t="n"/>
      <c r="AO292" s="2" t="n"/>
      <c r="AP292" s="2" t="n"/>
      <c r="AQ292" s="2" t="n"/>
      <c r="AR292" s="2" t="n"/>
      <c r="AS292" s="2" t="n"/>
      <c r="AT292" s="2" t="n"/>
      <c r="AU292" s="2" t="n"/>
      <c r="AV292" s="2" t="n"/>
      <c r="AW292" s="2" t="n"/>
      <c r="AX292" s="2" t="n"/>
      <c r="AY292" s="2" t="n"/>
      <c r="AZ292" s="2" t="n"/>
      <c r="BA292" s="2" t="n"/>
      <c r="BB292" s="2" t="n"/>
      <c r="BC292" s="2" t="n"/>
      <c r="BD292" s="2" t="n"/>
      <c r="BE292" s="2" t="n"/>
      <c r="BF292" s="2" t="n"/>
      <c r="BG292" s="2" t="n"/>
      <c r="BH292" s="2" t="n"/>
      <c r="BI292" s="2" t="n"/>
      <c r="BJ292" s="2" t="n"/>
      <c r="BK292" s="2" t="n"/>
      <c r="BL292" s="2" t="n"/>
      <c r="BM292" s="2" t="n"/>
      <c r="BN292" s="2" t="n"/>
      <c r="BO292" s="2" t="n"/>
      <c r="BP292" s="2" t="n"/>
      <c r="BQ292" s="2" t="n"/>
      <c r="BR292" s="2" t="n"/>
      <c r="BS292" s="2" t="n"/>
      <c r="BT292" s="2" t="n"/>
      <c r="BU292" s="2" t="n"/>
      <c r="BV292" s="2" t="n"/>
      <c r="BW292" s="2" t="n"/>
    </row>
    <row r="293" ht="15.75" customFormat="1" customHeight="1" s="40">
      <c r="A293" s="54">
        <f>IF(F293&lt;&gt;"",1+MAX($A$2:A292),"")</f>
        <v/>
      </c>
      <c r="B293" s="382" t="n"/>
      <c r="C293" s="53" t="inlineStr">
        <is>
          <t>Vanity Mirror</t>
        </is>
      </c>
      <c r="D293" s="370">
        <f>D290</f>
        <v/>
      </c>
      <c r="E293" s="45" t="n">
        <v>0</v>
      </c>
      <c r="F293" s="370">
        <f>(1+E293)*D293</f>
        <v/>
      </c>
      <c r="G293" s="49" t="inlineStr">
        <is>
          <t>EA</t>
        </is>
      </c>
      <c r="H293" s="364" t="n">
        <v>210</v>
      </c>
      <c r="I293" s="365">
        <f>H293*F293</f>
        <v/>
      </c>
      <c r="J293" s="366" t="n">
        <v>100</v>
      </c>
      <c r="K293" s="367">
        <f>J293*F293</f>
        <v/>
      </c>
      <c r="L293" s="368">
        <f>K293+I293</f>
        <v/>
      </c>
      <c r="M293" s="369" t="n"/>
      <c r="N293" s="18" t="n"/>
      <c r="O293" s="2" t="n"/>
      <c r="P293" s="2" t="n"/>
      <c r="Q293" s="2" t="n"/>
      <c r="R293" s="2" t="n"/>
      <c r="S293" s="2" t="n"/>
      <c r="T293" s="2" t="n"/>
      <c r="U293" s="2" t="n"/>
      <c r="V293" s="2" t="n"/>
      <c r="W293" s="2" t="n"/>
      <c r="X293" s="2" t="n"/>
      <c r="Y293" s="2" t="n"/>
      <c r="Z293" s="2" t="n"/>
      <c r="AA293" s="2" t="n"/>
      <c r="AB293" s="2" t="n"/>
      <c r="AC293" s="2" t="n"/>
      <c r="AD293" s="2" t="n"/>
      <c r="AE293" s="2" t="n"/>
      <c r="AF293" s="2" t="n"/>
      <c r="AG293" s="2" t="n"/>
      <c r="AH293" s="2" t="n"/>
      <c r="AI293" s="2" t="n"/>
      <c r="AJ293" s="2" t="n"/>
      <c r="AK293" s="2" t="n"/>
      <c r="AL293" s="2" t="n"/>
      <c r="AM293" s="2" t="n"/>
      <c r="AN293" s="2" t="n"/>
      <c r="AO293" s="2" t="n"/>
      <c r="AP293" s="2" t="n"/>
      <c r="AQ293" s="2" t="n"/>
      <c r="AR293" s="2" t="n"/>
      <c r="AS293" s="2" t="n"/>
      <c r="AT293" s="2" t="n"/>
      <c r="AU293" s="2" t="n"/>
      <c r="AV293" s="2" t="n"/>
      <c r="AW293" s="2" t="n"/>
      <c r="AX293" s="2" t="n"/>
      <c r="AY293" s="2" t="n"/>
      <c r="AZ293" s="2" t="n"/>
      <c r="BA293" s="2" t="n"/>
      <c r="BB293" s="2" t="n"/>
      <c r="BC293" s="2" t="n"/>
      <c r="BD293" s="2" t="n"/>
      <c r="BE293" s="2" t="n"/>
      <c r="BF293" s="2" t="n"/>
      <c r="BG293" s="2" t="n"/>
      <c r="BH293" s="2" t="n"/>
      <c r="BI293" s="2" t="n"/>
      <c r="BJ293" s="2" t="n"/>
      <c r="BK293" s="2" t="n"/>
      <c r="BL293" s="2" t="n"/>
      <c r="BM293" s="2" t="n"/>
      <c r="BN293" s="2" t="n"/>
      <c r="BO293" s="2" t="n"/>
      <c r="BP293" s="2" t="n"/>
      <c r="BQ293" s="2" t="n"/>
      <c r="BR293" s="2" t="n"/>
      <c r="BS293" s="2" t="n"/>
      <c r="BT293" s="2" t="n"/>
      <c r="BU293" s="2" t="n"/>
      <c r="BV293" s="2" t="n"/>
      <c r="BW293" s="2" t="n"/>
    </row>
    <row r="294" ht="15.75" customFormat="1" customHeight="1" s="40">
      <c r="A294" s="54">
        <f>IF(F294&lt;&gt;"",1+MAX($A$2:A293),"")</f>
        <v/>
      </c>
      <c r="B294" s="60" t="n"/>
      <c r="C294" s="15" t="n"/>
      <c r="D294" s="370" t="n"/>
      <c r="E294" s="45" t="n"/>
      <c r="F294" s="370" t="n"/>
      <c r="G294" s="49" t="n"/>
      <c r="H294" s="364" t="n"/>
      <c r="I294" s="365" t="n"/>
      <c r="J294" s="371" t="n"/>
      <c r="K294" s="367" t="n"/>
      <c r="L294" s="368" t="n"/>
      <c r="M294" s="369" t="n"/>
      <c r="N294" s="18" t="n"/>
      <c r="O294" s="2" t="n"/>
      <c r="P294" s="2" t="n"/>
      <c r="Q294" s="2" t="n"/>
      <c r="R294" s="2" t="n"/>
      <c r="S294" s="2" t="n"/>
      <c r="T294" s="2" t="n"/>
      <c r="U294" s="2" t="n"/>
      <c r="V294" s="2" t="n"/>
      <c r="W294" s="2" t="n"/>
      <c r="X294" s="2" t="n"/>
      <c r="Y294" s="2" t="n"/>
      <c r="Z294" s="2" t="n"/>
      <c r="AA294" s="2" t="n"/>
      <c r="AB294" s="2" t="n"/>
      <c r="AC294" s="2" t="n"/>
      <c r="AD294" s="2" t="n"/>
      <c r="AE294" s="2" t="n"/>
      <c r="AF294" s="2" t="n"/>
      <c r="AG294" s="2" t="n"/>
      <c r="AH294" s="2" t="n"/>
      <c r="AI294" s="2" t="n"/>
      <c r="AJ294" s="2" t="n"/>
      <c r="AK294" s="2" t="n"/>
      <c r="AL294" s="2" t="n"/>
      <c r="AM294" s="2" t="n"/>
      <c r="AN294" s="2" t="n"/>
      <c r="AO294" s="2" t="n"/>
      <c r="AP294" s="2" t="n"/>
      <c r="AQ294" s="2" t="n"/>
      <c r="AR294" s="2" t="n"/>
      <c r="AS294" s="2" t="n"/>
      <c r="AT294" s="2" t="n"/>
      <c r="AU294" s="2" t="n"/>
      <c r="AV294" s="2" t="n"/>
      <c r="AW294" s="2" t="n"/>
      <c r="AX294" s="2" t="n"/>
      <c r="AY294" s="2" t="n"/>
      <c r="AZ294" s="2" t="n"/>
      <c r="BA294" s="2" t="n"/>
      <c r="BB294" s="2" t="n"/>
      <c r="BC294" s="2" t="n"/>
      <c r="BD294" s="2" t="n"/>
      <c r="BE294" s="2" t="n"/>
      <c r="BF294" s="2" t="n"/>
      <c r="BG294" s="2" t="n"/>
      <c r="BH294" s="2" t="n"/>
      <c r="BI294" s="2" t="n"/>
      <c r="BJ294" s="2" t="n"/>
      <c r="BK294" s="2" t="n"/>
      <c r="BL294" s="2" t="n"/>
      <c r="BM294" s="2" t="n"/>
      <c r="BN294" s="2" t="n"/>
      <c r="BO294" s="2" t="n"/>
      <c r="BP294" s="2" t="n"/>
      <c r="BQ294" s="2" t="n"/>
      <c r="BR294" s="2" t="n"/>
      <c r="BS294" s="2" t="n"/>
      <c r="BT294" s="2" t="n"/>
      <c r="BU294" s="2" t="n"/>
      <c r="BV294" s="2" t="n"/>
      <c r="BW294" s="2" t="n"/>
    </row>
    <row r="295" ht="20.25" customFormat="1" customHeight="1" s="41">
      <c r="A295" s="272" t="inlineStr">
        <is>
          <t>11. EQUIPMENT</t>
        </is>
      </c>
      <c r="B295" s="306" t="n"/>
      <c r="C295" s="306" t="n"/>
      <c r="D295" s="306" t="n"/>
      <c r="E295" s="306" t="n"/>
      <c r="F295" s="306" t="n"/>
      <c r="G295" s="306" t="n"/>
      <c r="H295" s="306" t="n"/>
      <c r="I295" s="306" t="n"/>
      <c r="J295" s="306" t="n"/>
      <c r="K295" s="306" t="n"/>
      <c r="L295" s="306" t="n"/>
      <c r="M295" s="306" t="n"/>
      <c r="N295" s="362">
        <f>SUM(L296:L305)</f>
        <v/>
      </c>
      <c r="O295" s="2" t="n"/>
      <c r="P295" s="2" t="n"/>
    </row>
    <row r="296" ht="15.75" customFormat="1" customHeight="1" s="40">
      <c r="A296" s="54">
        <f>IF(F296&lt;&gt;"",1+MAX($A$2:A295),"")</f>
        <v/>
      </c>
      <c r="B296" s="60" t="n"/>
      <c r="C296" s="15" t="n"/>
      <c r="D296" s="370" t="n"/>
      <c r="E296" s="45" t="n"/>
      <c r="F296" s="370" t="n"/>
      <c r="G296" s="49" t="n"/>
      <c r="H296" s="364" t="n"/>
      <c r="I296" s="365" t="n"/>
      <c r="J296" s="371" t="n"/>
      <c r="K296" s="367" t="n"/>
      <c r="L296" s="368" t="n"/>
      <c r="M296" s="369" t="n"/>
      <c r="N296" s="18" t="n"/>
      <c r="O296" s="2" t="n"/>
      <c r="P296" s="2" t="n"/>
      <c r="Q296" s="2" t="n"/>
      <c r="R296" s="2" t="n"/>
      <c r="S296" s="2" t="n"/>
      <c r="T296" s="2" t="n"/>
      <c r="U296" s="2" t="n"/>
      <c r="V296" s="2" t="n"/>
      <c r="W296" s="2" t="n"/>
      <c r="X296" s="2" t="n"/>
      <c r="Y296" s="2" t="n"/>
      <c r="Z296" s="2" t="n"/>
      <c r="AA296" s="2" t="n"/>
      <c r="AB296" s="2" t="n"/>
      <c r="AC296" s="2" t="n"/>
      <c r="AD296" s="2" t="n"/>
      <c r="AE296" s="2" t="n"/>
      <c r="AF296" s="2" t="n"/>
      <c r="AG296" s="2" t="n"/>
      <c r="AH296" s="2" t="n"/>
      <c r="AI296" s="2" t="n"/>
      <c r="AJ296" s="2" t="n"/>
      <c r="AK296" s="2" t="n"/>
      <c r="AL296" s="2" t="n"/>
      <c r="AM296" s="2" t="n"/>
      <c r="AN296" s="2" t="n"/>
      <c r="AO296" s="2" t="n"/>
      <c r="AP296" s="2" t="n"/>
      <c r="AQ296" s="2" t="n"/>
      <c r="AR296" s="2" t="n"/>
      <c r="AS296" s="2" t="n"/>
      <c r="AT296" s="2" t="n"/>
      <c r="AU296" s="2" t="n"/>
      <c r="AV296" s="2" t="n"/>
      <c r="AW296" s="2" t="n"/>
      <c r="AX296" s="2" t="n"/>
      <c r="AY296" s="2" t="n"/>
      <c r="AZ296" s="2" t="n"/>
      <c r="BA296" s="2" t="n"/>
      <c r="BB296" s="2" t="n"/>
      <c r="BC296" s="2" t="n"/>
      <c r="BD296" s="2" t="n"/>
      <c r="BE296" s="2" t="n"/>
      <c r="BF296" s="2" t="n"/>
      <c r="BG296" s="2" t="n"/>
      <c r="BH296" s="2" t="n"/>
      <c r="BI296" s="2" t="n"/>
      <c r="BJ296" s="2" t="n"/>
      <c r="BK296" s="2" t="n"/>
      <c r="BL296" s="2" t="n"/>
      <c r="BM296" s="2" t="n"/>
      <c r="BN296" s="2" t="n"/>
      <c r="BO296" s="2" t="n"/>
      <c r="BP296" s="2" t="n"/>
      <c r="BQ296" s="2" t="n"/>
      <c r="BR296" s="2" t="n"/>
      <c r="BS296" s="2" t="n"/>
      <c r="BT296" s="2" t="n"/>
      <c r="BU296" s="2" t="n"/>
      <c r="BV296" s="2" t="n"/>
      <c r="BW296" s="2" t="n"/>
    </row>
    <row r="297" ht="15.75" customFormat="1" customHeight="1" s="40">
      <c r="A297" s="54">
        <f>IF(F297&lt;&gt;"",1+MAX($A$2:A296),"")</f>
        <v/>
      </c>
      <c r="B297" s="387" t="inlineStr">
        <is>
          <t>A2.1/A2.4</t>
        </is>
      </c>
      <c r="C297" s="300" t="inlineStr">
        <is>
          <t>APPLIANCES</t>
        </is>
      </c>
      <c r="D297" s="370" t="n"/>
      <c r="E297" s="45" t="n"/>
      <c r="F297" s="370" t="n"/>
      <c r="G297" s="49" t="n"/>
      <c r="H297" s="364" t="n"/>
      <c r="I297" s="365" t="n"/>
      <c r="J297" s="366" t="n"/>
      <c r="K297" s="367" t="n"/>
      <c r="L297" s="368" t="n"/>
      <c r="M297" s="369" t="n"/>
      <c r="N297" s="18" t="n"/>
      <c r="O297" s="2" t="n"/>
      <c r="P297" s="2" t="n"/>
      <c r="Q297" s="2" t="n"/>
      <c r="R297" s="2" t="n"/>
      <c r="S297" s="2" t="n"/>
      <c r="T297" s="2" t="n"/>
      <c r="U297" s="2" t="n"/>
      <c r="V297" s="2" t="n"/>
      <c r="W297" s="2" t="n"/>
      <c r="X297" s="2" t="n"/>
      <c r="Y297" s="2" t="n"/>
      <c r="Z297" s="2" t="n"/>
      <c r="AA297" s="2" t="n"/>
      <c r="AB297" s="2" t="n"/>
      <c r="AC297" s="2" t="n"/>
      <c r="AD297" s="2" t="n"/>
      <c r="AE297" s="2" t="n"/>
      <c r="AF297" s="2" t="n"/>
      <c r="AG297" s="2" t="n"/>
      <c r="AH297" s="2" t="n"/>
      <c r="AI297" s="2" t="n"/>
      <c r="AJ297" s="2" t="n"/>
      <c r="AK297" s="2" t="n"/>
      <c r="AL297" s="2" t="n"/>
      <c r="AM297" s="2" t="n"/>
      <c r="AN297" s="2" t="n"/>
      <c r="AO297" s="2" t="n"/>
      <c r="AP297" s="2" t="n"/>
      <c r="AQ297" s="2" t="n"/>
      <c r="AR297" s="2" t="n"/>
      <c r="AS297" s="2" t="n"/>
      <c r="AT297" s="2" t="n"/>
      <c r="AU297" s="2" t="n"/>
      <c r="AV297" s="2" t="n"/>
      <c r="AW297" s="2" t="n"/>
      <c r="AX297" s="2" t="n"/>
      <c r="AY297" s="2" t="n"/>
      <c r="AZ297" s="2" t="n"/>
      <c r="BA297" s="2" t="n"/>
      <c r="BB297" s="2" t="n"/>
      <c r="BC297" s="2" t="n"/>
      <c r="BD297" s="2" t="n"/>
      <c r="BE297" s="2" t="n"/>
      <c r="BF297" s="2" t="n"/>
      <c r="BG297" s="2" t="n"/>
      <c r="BH297" s="2" t="n"/>
      <c r="BI297" s="2" t="n"/>
      <c r="BJ297" s="2" t="n"/>
      <c r="BK297" s="2" t="n"/>
      <c r="BL297" s="2" t="n"/>
      <c r="BM297" s="2" t="n"/>
      <c r="BN297" s="2" t="n"/>
      <c r="BO297" s="2" t="n"/>
      <c r="BP297" s="2" t="n"/>
      <c r="BQ297" s="2" t="n"/>
      <c r="BR297" s="2" t="n"/>
      <c r="BS297" s="2" t="n"/>
      <c r="BT297" s="2" t="n"/>
      <c r="BU297" s="2" t="n"/>
      <c r="BV297" s="2" t="n"/>
      <c r="BW297" s="2" t="n"/>
    </row>
    <row r="298" ht="15.75" customFormat="1" customHeight="1" s="40">
      <c r="A298" s="54">
        <f>IF(F298&lt;&gt;"",1+MAX($A$2:A297),"")</f>
        <v/>
      </c>
      <c r="B298" s="381" t="n"/>
      <c r="C298" s="53" t="inlineStr">
        <is>
          <t>4 Burner Cooking Range</t>
        </is>
      </c>
      <c r="D298" s="370" t="n">
        <v>74</v>
      </c>
      <c r="E298" s="45" t="n">
        <v>0</v>
      </c>
      <c r="F298" s="370">
        <f>(1+E298)*D298</f>
        <v/>
      </c>
      <c r="G298" s="45" t="inlineStr">
        <is>
          <t>EA</t>
        </is>
      </c>
      <c r="H298" s="364" t="n">
        <v>2600</v>
      </c>
      <c r="I298" s="365">
        <f>H298*F298</f>
        <v/>
      </c>
      <c r="J298" s="366" t="n">
        <v>850</v>
      </c>
      <c r="K298" s="367">
        <f>J298*F298</f>
        <v/>
      </c>
      <c r="L298" s="368">
        <f>K298+I298</f>
        <v/>
      </c>
      <c r="M298" s="369" t="n"/>
      <c r="N298" s="18" t="n"/>
      <c r="O298" s="2" t="n"/>
      <c r="P298" s="2" t="n"/>
      <c r="Q298" s="2" t="n"/>
      <c r="R298" s="2" t="n"/>
      <c r="S298" s="2" t="n"/>
      <c r="T298" s="2" t="n"/>
      <c r="U298" s="2" t="n"/>
      <c r="V298" s="2" t="n"/>
      <c r="W298" s="2" t="n"/>
      <c r="X298" s="2" t="n"/>
      <c r="Y298" s="2" t="n"/>
      <c r="Z298" s="2" t="n"/>
      <c r="AA298" s="2" t="n"/>
      <c r="AB298" s="2" t="n"/>
      <c r="AC298" s="2" t="n"/>
      <c r="AD298" s="2" t="n"/>
      <c r="AE298" s="2" t="n"/>
      <c r="AF298" s="2" t="n"/>
      <c r="AG298" s="2" t="n"/>
      <c r="AH298" s="2" t="n"/>
      <c r="AI298" s="2" t="n"/>
      <c r="AJ298" s="2" t="n"/>
      <c r="AK298" s="2" t="n"/>
      <c r="AL298" s="2" t="n"/>
      <c r="AM298" s="2" t="n"/>
      <c r="AN298" s="2" t="n"/>
      <c r="AO298" s="2" t="n"/>
      <c r="AP298" s="2" t="n"/>
      <c r="AQ298" s="2" t="n"/>
      <c r="AR298" s="2" t="n"/>
      <c r="AS298" s="2" t="n"/>
      <c r="AT298" s="2" t="n"/>
      <c r="AU298" s="2" t="n"/>
      <c r="AV298" s="2" t="n"/>
      <c r="AW298" s="2" t="n"/>
      <c r="AX298" s="2" t="n"/>
      <c r="AY298" s="2" t="n"/>
      <c r="AZ298" s="2" t="n"/>
      <c r="BA298" s="2" t="n"/>
      <c r="BB298" s="2" t="n"/>
      <c r="BC298" s="2" t="n"/>
      <c r="BD298" s="2" t="n"/>
      <c r="BE298" s="2" t="n"/>
      <c r="BF298" s="2" t="n"/>
      <c r="BG298" s="2" t="n"/>
      <c r="BH298" s="2" t="n"/>
      <c r="BI298" s="2" t="n"/>
      <c r="BJ298" s="2" t="n"/>
      <c r="BK298" s="2" t="n"/>
      <c r="BL298" s="2" t="n"/>
      <c r="BM298" s="2" t="n"/>
      <c r="BN298" s="2" t="n"/>
      <c r="BO298" s="2" t="n"/>
      <c r="BP298" s="2" t="n"/>
      <c r="BQ298" s="2" t="n"/>
      <c r="BR298" s="2" t="n"/>
      <c r="BS298" s="2" t="n"/>
      <c r="BT298" s="2" t="n"/>
      <c r="BU298" s="2" t="n"/>
      <c r="BV298" s="2" t="n"/>
      <c r="BW298" s="2" t="n"/>
    </row>
    <row r="299" ht="15.75" customFormat="1" customHeight="1" s="40">
      <c r="A299" s="54">
        <f>IF(F299&lt;&gt;"",1+MAX($A$2:A298),"")</f>
        <v/>
      </c>
      <c r="B299" s="381" t="n"/>
      <c r="C299" s="53" t="inlineStr">
        <is>
          <t>Exhaust Hood</t>
        </is>
      </c>
      <c r="D299" s="370" t="n">
        <v>74</v>
      </c>
      <c r="E299" s="45" t="n">
        <v>0</v>
      </c>
      <c r="F299" s="370">
        <f>(1+E299)*D299</f>
        <v/>
      </c>
      <c r="G299" s="45" t="inlineStr">
        <is>
          <t>EA</t>
        </is>
      </c>
      <c r="H299" s="364" t="n">
        <v>750</v>
      </c>
      <c r="I299" s="365">
        <f>H299*F299</f>
        <v/>
      </c>
      <c r="J299" s="366" t="n">
        <v>200</v>
      </c>
      <c r="K299" s="367">
        <f>J299*F299</f>
        <v/>
      </c>
      <c r="L299" s="368">
        <f>K299+I299</f>
        <v/>
      </c>
      <c r="M299" s="369" t="n"/>
      <c r="N299" s="18" t="n"/>
      <c r="O299" s="2" t="n"/>
      <c r="P299" s="2" t="n"/>
      <c r="Q299" s="2" t="n"/>
      <c r="R299" s="2" t="n"/>
      <c r="S299" s="2" t="n"/>
      <c r="T299" s="2" t="n"/>
      <c r="U299" s="2" t="n"/>
      <c r="V299" s="2" t="n"/>
      <c r="W299" s="2" t="n"/>
      <c r="X299" s="2" t="n"/>
      <c r="Y299" s="2" t="n"/>
      <c r="Z299" s="2" t="n"/>
      <c r="AA299" s="2" t="n"/>
      <c r="AB299" s="2" t="n"/>
      <c r="AC299" s="2" t="n"/>
      <c r="AD299" s="2" t="n"/>
      <c r="AE299" s="2" t="n"/>
      <c r="AF299" s="2" t="n"/>
      <c r="AG299" s="2" t="n"/>
      <c r="AH299" s="2" t="n"/>
      <c r="AI299" s="2" t="n"/>
      <c r="AJ299" s="2" t="n"/>
      <c r="AK299" s="2" t="n"/>
      <c r="AL299" s="2" t="n"/>
      <c r="AM299" s="2" t="n"/>
      <c r="AN299" s="2" t="n"/>
      <c r="AO299" s="2" t="n"/>
      <c r="AP299" s="2" t="n"/>
      <c r="AQ299" s="2" t="n"/>
      <c r="AR299" s="2" t="n"/>
      <c r="AS299" s="2" t="n"/>
      <c r="AT299" s="2" t="n"/>
      <c r="AU299" s="2" t="n"/>
      <c r="AV299" s="2" t="n"/>
      <c r="AW299" s="2" t="n"/>
      <c r="AX299" s="2" t="n"/>
      <c r="AY299" s="2" t="n"/>
      <c r="AZ299" s="2" t="n"/>
      <c r="BA299" s="2" t="n"/>
      <c r="BB299" s="2" t="n"/>
      <c r="BC299" s="2" t="n"/>
      <c r="BD299" s="2" t="n"/>
      <c r="BE299" s="2" t="n"/>
      <c r="BF299" s="2" t="n"/>
      <c r="BG299" s="2" t="n"/>
      <c r="BH299" s="2" t="n"/>
      <c r="BI299" s="2" t="n"/>
      <c r="BJ299" s="2" t="n"/>
      <c r="BK299" s="2" t="n"/>
      <c r="BL299" s="2" t="n"/>
      <c r="BM299" s="2" t="n"/>
      <c r="BN299" s="2" t="n"/>
      <c r="BO299" s="2" t="n"/>
      <c r="BP299" s="2" t="n"/>
      <c r="BQ299" s="2" t="n"/>
      <c r="BR299" s="2" t="n"/>
      <c r="BS299" s="2" t="n"/>
      <c r="BT299" s="2" t="n"/>
      <c r="BU299" s="2" t="n"/>
      <c r="BV299" s="2" t="n"/>
      <c r="BW299" s="2" t="n"/>
    </row>
    <row r="300" ht="15.75" customFormat="1" customHeight="1" s="40">
      <c r="A300" s="54">
        <f>IF(F300&lt;&gt;"",1+MAX($A$2:A299),"")</f>
        <v/>
      </c>
      <c r="B300" s="381" t="n"/>
      <c r="C300" s="53" t="inlineStr">
        <is>
          <t>(2) 15" Wide Breadboards</t>
        </is>
      </c>
      <c r="D300" s="370">
        <f>D298*2</f>
        <v/>
      </c>
      <c r="E300" s="45" t="n">
        <v>0</v>
      </c>
      <c r="F300" s="370">
        <f>(1+E300)*D300</f>
        <v/>
      </c>
      <c r="G300" s="45" t="inlineStr">
        <is>
          <t>EA</t>
        </is>
      </c>
      <c r="H300" s="364" t="n">
        <v>250</v>
      </c>
      <c r="I300" s="365">
        <f>H300*F300</f>
        <v/>
      </c>
      <c r="J300" s="366" t="n">
        <v>100</v>
      </c>
      <c r="K300" s="367">
        <f>J300*F300</f>
        <v/>
      </c>
      <c r="L300" s="368">
        <f>K300+I300</f>
        <v/>
      </c>
      <c r="M300" s="369" t="n"/>
      <c r="N300" s="18" t="n"/>
      <c r="O300" s="2" t="n"/>
      <c r="P300" s="2" t="n"/>
      <c r="Q300" s="2" t="n"/>
      <c r="R300" s="2" t="n"/>
      <c r="S300" s="2" t="n"/>
      <c r="T300" s="2" t="n"/>
      <c r="U300" s="2" t="n"/>
      <c r="V300" s="2" t="n"/>
      <c r="W300" s="2" t="n"/>
      <c r="X300" s="2" t="n"/>
      <c r="Y300" s="2" t="n"/>
      <c r="Z300" s="2" t="n"/>
      <c r="AA300" s="2" t="n"/>
      <c r="AB300" s="2" t="n"/>
      <c r="AC300" s="2" t="n"/>
      <c r="AD300" s="2" t="n"/>
      <c r="AE300" s="2" t="n"/>
      <c r="AF300" s="2" t="n"/>
      <c r="AG300" s="2" t="n"/>
      <c r="AH300" s="2" t="n"/>
      <c r="AI300" s="2" t="n"/>
      <c r="AJ300" s="2" t="n"/>
      <c r="AK300" s="2" t="n"/>
      <c r="AL300" s="2" t="n"/>
      <c r="AM300" s="2" t="n"/>
      <c r="AN300" s="2" t="n"/>
      <c r="AO300" s="2" t="n"/>
      <c r="AP300" s="2" t="n"/>
      <c r="AQ300" s="2" t="n"/>
      <c r="AR300" s="2" t="n"/>
      <c r="AS300" s="2" t="n"/>
      <c r="AT300" s="2" t="n"/>
      <c r="AU300" s="2" t="n"/>
      <c r="AV300" s="2" t="n"/>
      <c r="AW300" s="2" t="n"/>
      <c r="AX300" s="2" t="n"/>
      <c r="AY300" s="2" t="n"/>
      <c r="AZ300" s="2" t="n"/>
      <c r="BA300" s="2" t="n"/>
      <c r="BB300" s="2" t="n"/>
      <c r="BC300" s="2" t="n"/>
      <c r="BD300" s="2" t="n"/>
      <c r="BE300" s="2" t="n"/>
      <c r="BF300" s="2" t="n"/>
      <c r="BG300" s="2" t="n"/>
      <c r="BH300" s="2" t="n"/>
      <c r="BI300" s="2" t="n"/>
      <c r="BJ300" s="2" t="n"/>
      <c r="BK300" s="2" t="n"/>
      <c r="BL300" s="2" t="n"/>
      <c r="BM300" s="2" t="n"/>
      <c r="BN300" s="2" t="n"/>
      <c r="BO300" s="2" t="n"/>
      <c r="BP300" s="2" t="n"/>
      <c r="BQ300" s="2" t="n"/>
      <c r="BR300" s="2" t="n"/>
      <c r="BS300" s="2" t="n"/>
      <c r="BT300" s="2" t="n"/>
      <c r="BU300" s="2" t="n"/>
      <c r="BV300" s="2" t="n"/>
      <c r="BW300" s="2" t="n"/>
    </row>
    <row r="301" ht="15.75" customFormat="1" customHeight="1" s="40">
      <c r="A301" s="54">
        <f>IF(F301&lt;&gt;"",1+MAX($A$2:A300),"")</f>
        <v/>
      </c>
      <c r="B301" s="381" t="n"/>
      <c r="C301" s="53" t="inlineStr">
        <is>
          <t>Dishwasher</t>
        </is>
      </c>
      <c r="D301" s="370">
        <f>D298</f>
        <v/>
      </c>
      <c r="E301" s="45" t="n">
        <v>0</v>
      </c>
      <c r="F301" s="370">
        <f>(1+E301)*D301</f>
        <v/>
      </c>
      <c r="G301" s="45" t="inlineStr">
        <is>
          <t>EA</t>
        </is>
      </c>
      <c r="H301" s="364" t="n">
        <v>950</v>
      </c>
      <c r="I301" s="365">
        <f>H301*F301</f>
        <v/>
      </c>
      <c r="J301" s="366" t="n">
        <v>350</v>
      </c>
      <c r="K301" s="367">
        <f>J301*F301</f>
        <v/>
      </c>
      <c r="L301" s="368">
        <f>K301+I301</f>
        <v/>
      </c>
      <c r="M301" s="369" t="n"/>
      <c r="N301" s="18" t="n"/>
      <c r="O301" s="2" t="n"/>
      <c r="P301" s="2" t="n"/>
      <c r="Q301" s="2" t="n"/>
      <c r="R301" s="2" t="n"/>
      <c r="S301" s="2" t="n"/>
      <c r="T301" s="2" t="n"/>
      <c r="U301" s="2" t="n"/>
      <c r="V301" s="2" t="n"/>
      <c r="W301" s="2" t="n"/>
      <c r="X301" s="2" t="n"/>
      <c r="Y301" s="2" t="n"/>
      <c r="Z301" s="2" t="n"/>
      <c r="AA301" s="2" t="n"/>
      <c r="AB301" s="2" t="n"/>
      <c r="AC301" s="2" t="n"/>
      <c r="AD301" s="2" t="n"/>
      <c r="AE301" s="2" t="n"/>
      <c r="AF301" s="2" t="n"/>
      <c r="AG301" s="2" t="n"/>
      <c r="AH301" s="2" t="n"/>
      <c r="AI301" s="2" t="n"/>
      <c r="AJ301" s="2" t="n"/>
      <c r="AK301" s="2" t="n"/>
      <c r="AL301" s="2" t="n"/>
      <c r="AM301" s="2" t="n"/>
      <c r="AN301" s="2" t="n"/>
      <c r="AO301" s="2" t="n"/>
      <c r="AP301" s="2" t="n"/>
      <c r="AQ301" s="2" t="n"/>
      <c r="AR301" s="2" t="n"/>
      <c r="AS301" s="2" t="n"/>
      <c r="AT301" s="2" t="n"/>
      <c r="AU301" s="2" t="n"/>
      <c r="AV301" s="2" t="n"/>
      <c r="AW301" s="2" t="n"/>
      <c r="AX301" s="2" t="n"/>
      <c r="AY301" s="2" t="n"/>
      <c r="AZ301" s="2" t="n"/>
      <c r="BA301" s="2" t="n"/>
      <c r="BB301" s="2" t="n"/>
      <c r="BC301" s="2" t="n"/>
      <c r="BD301" s="2" t="n"/>
      <c r="BE301" s="2" t="n"/>
      <c r="BF301" s="2" t="n"/>
      <c r="BG301" s="2" t="n"/>
      <c r="BH301" s="2" t="n"/>
      <c r="BI301" s="2" t="n"/>
      <c r="BJ301" s="2" t="n"/>
      <c r="BK301" s="2" t="n"/>
      <c r="BL301" s="2" t="n"/>
      <c r="BM301" s="2" t="n"/>
      <c r="BN301" s="2" t="n"/>
      <c r="BO301" s="2" t="n"/>
      <c r="BP301" s="2" t="n"/>
      <c r="BQ301" s="2" t="n"/>
      <c r="BR301" s="2" t="n"/>
      <c r="BS301" s="2" t="n"/>
      <c r="BT301" s="2" t="n"/>
      <c r="BU301" s="2" t="n"/>
      <c r="BV301" s="2" t="n"/>
      <c r="BW301" s="2" t="n"/>
    </row>
    <row r="302" ht="15.75" customFormat="1" customHeight="1" s="40">
      <c r="A302" s="54">
        <f>IF(F302&lt;&gt;"",1+MAX($A$2:A301),"")</f>
        <v/>
      </c>
      <c r="B302" s="381" t="n"/>
      <c r="C302" s="53" t="inlineStr">
        <is>
          <t>Refrigerator</t>
        </is>
      </c>
      <c r="D302" s="370" t="n">
        <v>75</v>
      </c>
      <c r="E302" s="45" t="n">
        <v>0</v>
      </c>
      <c r="F302" s="370">
        <f>(1+E302)*D302</f>
        <v/>
      </c>
      <c r="G302" s="45" t="inlineStr">
        <is>
          <t>EA</t>
        </is>
      </c>
      <c r="H302" s="364" t="n">
        <v>1800</v>
      </c>
      <c r="I302" s="365">
        <f>H302*F302</f>
        <v/>
      </c>
      <c r="J302" s="366" t="n">
        <v>350</v>
      </c>
      <c r="K302" s="367">
        <f>J302*F302</f>
        <v/>
      </c>
      <c r="L302" s="368">
        <f>K302+I302</f>
        <v/>
      </c>
      <c r="M302" s="369" t="n"/>
      <c r="N302" s="18" t="n"/>
      <c r="O302" s="2" t="n"/>
      <c r="P302" s="2" t="n"/>
      <c r="Q302" s="2" t="n"/>
      <c r="R302" s="2" t="n"/>
      <c r="S302" s="2" t="n"/>
      <c r="T302" s="2" t="n"/>
      <c r="U302" s="2" t="n"/>
      <c r="V302" s="2" t="n"/>
      <c r="W302" s="2" t="n"/>
      <c r="X302" s="2" t="n"/>
      <c r="Y302" s="2" t="n"/>
      <c r="Z302" s="2" t="n"/>
      <c r="AA302" s="2" t="n"/>
      <c r="AB302" s="2" t="n"/>
      <c r="AC302" s="2" t="n"/>
      <c r="AD302" s="2" t="n"/>
      <c r="AE302" s="2" t="n"/>
      <c r="AF302" s="2" t="n"/>
      <c r="AG302" s="2" t="n"/>
      <c r="AH302" s="2" t="n"/>
      <c r="AI302" s="2" t="n"/>
      <c r="AJ302" s="2" t="n"/>
      <c r="AK302" s="2" t="n"/>
      <c r="AL302" s="2" t="n"/>
      <c r="AM302" s="2" t="n"/>
      <c r="AN302" s="2" t="n"/>
      <c r="AO302" s="2" t="n"/>
      <c r="AP302" s="2" t="n"/>
      <c r="AQ302" s="2" t="n"/>
      <c r="AR302" s="2" t="n"/>
      <c r="AS302" s="2" t="n"/>
      <c r="AT302" s="2" t="n"/>
      <c r="AU302" s="2" t="n"/>
      <c r="AV302" s="2" t="n"/>
      <c r="AW302" s="2" t="n"/>
      <c r="AX302" s="2" t="n"/>
      <c r="AY302" s="2" t="n"/>
      <c r="AZ302" s="2" t="n"/>
      <c r="BA302" s="2" t="n"/>
      <c r="BB302" s="2" t="n"/>
      <c r="BC302" s="2" t="n"/>
      <c r="BD302" s="2" t="n"/>
      <c r="BE302" s="2" t="n"/>
      <c r="BF302" s="2" t="n"/>
      <c r="BG302" s="2" t="n"/>
      <c r="BH302" s="2" t="n"/>
      <c r="BI302" s="2" t="n"/>
      <c r="BJ302" s="2" t="n"/>
      <c r="BK302" s="2" t="n"/>
      <c r="BL302" s="2" t="n"/>
      <c r="BM302" s="2" t="n"/>
      <c r="BN302" s="2" t="n"/>
      <c r="BO302" s="2" t="n"/>
      <c r="BP302" s="2" t="n"/>
      <c r="BQ302" s="2" t="n"/>
      <c r="BR302" s="2" t="n"/>
      <c r="BS302" s="2" t="n"/>
      <c r="BT302" s="2" t="n"/>
      <c r="BU302" s="2" t="n"/>
      <c r="BV302" s="2" t="n"/>
      <c r="BW302" s="2" t="n"/>
    </row>
    <row r="303" ht="15.75" customFormat="1" customHeight="1" s="40">
      <c r="A303" s="54">
        <f>IF(F303&lt;&gt;"",1+MAX($A$2:A302),"")</f>
        <v/>
      </c>
      <c r="B303" s="381" t="n"/>
      <c r="C303" s="53" t="inlineStr">
        <is>
          <t>Washer</t>
        </is>
      </c>
      <c r="D303" s="370" t="n">
        <v>6</v>
      </c>
      <c r="E303" s="45" t="n">
        <v>0</v>
      </c>
      <c r="F303" s="370">
        <f>(1+E303)*D303</f>
        <v/>
      </c>
      <c r="G303" s="49" t="inlineStr">
        <is>
          <t>EA</t>
        </is>
      </c>
      <c r="H303" s="364" t="n">
        <v>950</v>
      </c>
      <c r="I303" s="365">
        <f>H303*F303</f>
        <v/>
      </c>
      <c r="J303" s="366" t="n">
        <v>325</v>
      </c>
      <c r="K303" s="367">
        <f>J303*F303</f>
        <v/>
      </c>
      <c r="L303" s="368">
        <f>K303+I303</f>
        <v/>
      </c>
      <c r="M303" s="369" t="n"/>
      <c r="N303" s="18" t="n"/>
      <c r="O303" s="2" t="n"/>
      <c r="P303" s="2" t="n"/>
      <c r="Q303" s="2" t="n"/>
      <c r="R303" s="2" t="n"/>
      <c r="S303" s="2" t="n"/>
      <c r="T303" s="2" t="n"/>
      <c r="U303" s="2" t="n"/>
      <c r="V303" s="2" t="n"/>
      <c r="W303" s="2" t="n"/>
      <c r="X303" s="2" t="n"/>
      <c r="Y303" s="2" t="n"/>
      <c r="Z303" s="2" t="n"/>
      <c r="AA303" s="2" t="n"/>
      <c r="AB303" s="2" t="n"/>
      <c r="AC303" s="2" t="n"/>
      <c r="AD303" s="2" t="n"/>
      <c r="AE303" s="2" t="n"/>
      <c r="AF303" s="2" t="n"/>
      <c r="AG303" s="2" t="n"/>
      <c r="AH303" s="2" t="n"/>
      <c r="AI303" s="2" t="n"/>
      <c r="AJ303" s="2" t="n"/>
      <c r="AK303" s="2" t="n"/>
      <c r="AL303" s="2" t="n"/>
      <c r="AM303" s="2" t="n"/>
      <c r="AN303" s="2" t="n"/>
      <c r="AO303" s="2" t="n"/>
      <c r="AP303" s="2" t="n"/>
      <c r="AQ303" s="2" t="n"/>
      <c r="AR303" s="2" t="n"/>
      <c r="AS303" s="2" t="n"/>
      <c r="AT303" s="2" t="n"/>
      <c r="AU303" s="2" t="n"/>
      <c r="AV303" s="2" t="n"/>
      <c r="AW303" s="2" t="n"/>
      <c r="AX303" s="2" t="n"/>
      <c r="AY303" s="2" t="n"/>
      <c r="AZ303" s="2" t="n"/>
      <c r="BA303" s="2" t="n"/>
      <c r="BB303" s="2" t="n"/>
      <c r="BC303" s="2" t="n"/>
      <c r="BD303" s="2" t="n"/>
      <c r="BE303" s="2" t="n"/>
      <c r="BF303" s="2" t="n"/>
      <c r="BG303" s="2" t="n"/>
      <c r="BH303" s="2" t="n"/>
      <c r="BI303" s="2" t="n"/>
      <c r="BJ303" s="2" t="n"/>
      <c r="BK303" s="2" t="n"/>
      <c r="BL303" s="2" t="n"/>
      <c r="BM303" s="2" t="n"/>
      <c r="BN303" s="2" t="n"/>
      <c r="BO303" s="2" t="n"/>
      <c r="BP303" s="2" t="n"/>
      <c r="BQ303" s="2" t="n"/>
      <c r="BR303" s="2" t="n"/>
      <c r="BS303" s="2" t="n"/>
      <c r="BT303" s="2" t="n"/>
      <c r="BU303" s="2" t="n"/>
      <c r="BV303" s="2" t="n"/>
      <c r="BW303" s="2" t="n"/>
    </row>
    <row r="304" ht="15.75" customFormat="1" customHeight="1" s="40">
      <c r="A304" s="54">
        <f>IF(F304&lt;&gt;"",1+MAX($A$2:A303),"")</f>
        <v/>
      </c>
      <c r="B304" s="382" t="n"/>
      <c r="C304" s="53" t="inlineStr">
        <is>
          <t>Dryer</t>
        </is>
      </c>
      <c r="D304" s="370" t="n">
        <v>3</v>
      </c>
      <c r="E304" s="45" t="n">
        <v>0</v>
      </c>
      <c r="F304" s="370">
        <f>(1+E304)*D304</f>
        <v/>
      </c>
      <c r="G304" s="49" t="inlineStr">
        <is>
          <t>EA</t>
        </is>
      </c>
      <c r="H304" s="364" t="n">
        <v>900</v>
      </c>
      <c r="I304" s="365">
        <f>H304*F304</f>
        <v/>
      </c>
      <c r="J304" s="366" t="n">
        <v>300</v>
      </c>
      <c r="K304" s="367">
        <f>J304*F304</f>
        <v/>
      </c>
      <c r="L304" s="368">
        <f>K304+I304</f>
        <v/>
      </c>
      <c r="M304" s="369" t="n"/>
      <c r="N304" s="18" t="n"/>
      <c r="O304" s="2" t="n"/>
      <c r="P304" s="2" t="n"/>
      <c r="Q304" s="2" t="n"/>
      <c r="R304" s="2" t="n"/>
      <c r="S304" s="2" t="n"/>
      <c r="T304" s="2" t="n"/>
      <c r="U304" s="2" t="n"/>
      <c r="V304" s="2" t="n"/>
      <c r="W304" s="2" t="n"/>
      <c r="X304" s="2" t="n"/>
      <c r="Y304" s="2" t="n"/>
      <c r="Z304" s="2" t="n"/>
      <c r="AA304" s="2" t="n"/>
      <c r="AB304" s="2" t="n"/>
      <c r="AC304" s="2" t="n"/>
      <c r="AD304" s="2" t="n"/>
      <c r="AE304" s="2" t="n"/>
      <c r="AF304" s="2" t="n"/>
      <c r="AG304" s="2" t="n"/>
      <c r="AH304" s="2" t="n"/>
      <c r="AI304" s="2" t="n"/>
      <c r="AJ304" s="2" t="n"/>
      <c r="AK304" s="2" t="n"/>
      <c r="AL304" s="2" t="n"/>
      <c r="AM304" s="2" t="n"/>
      <c r="AN304" s="2" t="n"/>
      <c r="AO304" s="2" t="n"/>
      <c r="AP304" s="2" t="n"/>
      <c r="AQ304" s="2" t="n"/>
      <c r="AR304" s="2" t="n"/>
      <c r="AS304" s="2" t="n"/>
      <c r="AT304" s="2" t="n"/>
      <c r="AU304" s="2" t="n"/>
      <c r="AV304" s="2" t="n"/>
      <c r="AW304" s="2" t="n"/>
      <c r="AX304" s="2" t="n"/>
      <c r="AY304" s="2" t="n"/>
      <c r="AZ304" s="2" t="n"/>
      <c r="BA304" s="2" t="n"/>
      <c r="BB304" s="2" t="n"/>
      <c r="BC304" s="2" t="n"/>
      <c r="BD304" s="2" t="n"/>
      <c r="BE304" s="2" t="n"/>
      <c r="BF304" s="2" t="n"/>
      <c r="BG304" s="2" t="n"/>
      <c r="BH304" s="2" t="n"/>
      <c r="BI304" s="2" t="n"/>
      <c r="BJ304" s="2" t="n"/>
      <c r="BK304" s="2" t="n"/>
      <c r="BL304" s="2" t="n"/>
      <c r="BM304" s="2" t="n"/>
      <c r="BN304" s="2" t="n"/>
      <c r="BO304" s="2" t="n"/>
      <c r="BP304" s="2" t="n"/>
      <c r="BQ304" s="2" t="n"/>
      <c r="BR304" s="2" t="n"/>
      <c r="BS304" s="2" t="n"/>
      <c r="BT304" s="2" t="n"/>
      <c r="BU304" s="2" t="n"/>
      <c r="BV304" s="2" t="n"/>
      <c r="BW304" s="2" t="n"/>
    </row>
    <row r="305" ht="15.75" customFormat="1" customHeight="1" s="40">
      <c r="A305" s="54">
        <f>IF(F305&lt;&gt;"",1+MAX($A$2:A304),"")</f>
        <v/>
      </c>
      <c r="B305" s="60" t="n"/>
      <c r="C305" s="15" t="n"/>
      <c r="D305" s="370" t="n"/>
      <c r="E305" s="45" t="n"/>
      <c r="F305" s="370" t="n"/>
      <c r="G305" s="49" t="n"/>
      <c r="H305" s="364" t="n"/>
      <c r="I305" s="365" t="n"/>
      <c r="J305" s="366" t="n"/>
      <c r="K305" s="367" t="n"/>
      <c r="L305" s="368" t="n"/>
      <c r="M305" s="369" t="n"/>
      <c r="N305" s="18" t="n"/>
      <c r="O305" s="2" t="n"/>
      <c r="P305" s="2" t="n"/>
      <c r="Q305" s="2" t="n"/>
      <c r="R305" s="2" t="n"/>
      <c r="S305" s="2" t="n"/>
      <c r="T305" s="2" t="n"/>
      <c r="U305" s="2" t="n"/>
      <c r="V305" s="2" t="n"/>
      <c r="W305" s="2" t="n"/>
      <c r="X305" s="2" t="n"/>
      <c r="Y305" s="2" t="n"/>
      <c r="Z305" s="2" t="n"/>
      <c r="AA305" s="2" t="n"/>
      <c r="AB305" s="2" t="n"/>
      <c r="AC305" s="2" t="n"/>
      <c r="AD305" s="2" t="n"/>
      <c r="AE305" s="2" t="n"/>
      <c r="AF305" s="2" t="n"/>
      <c r="AG305" s="2" t="n"/>
      <c r="AH305" s="2" t="n"/>
      <c r="AI305" s="2" t="n"/>
      <c r="AJ305" s="2" t="n"/>
      <c r="AK305" s="2" t="n"/>
      <c r="AL305" s="2" t="n"/>
      <c r="AM305" s="2" t="n"/>
      <c r="AN305" s="2" t="n"/>
      <c r="AO305" s="2" t="n"/>
      <c r="AP305" s="2" t="n"/>
      <c r="AQ305" s="2" t="n"/>
      <c r="AR305" s="2" t="n"/>
      <c r="AS305" s="2" t="n"/>
      <c r="AT305" s="2" t="n"/>
      <c r="AU305" s="2" t="n"/>
      <c r="AV305" s="2" t="n"/>
      <c r="AW305" s="2" t="n"/>
      <c r="AX305" s="2" t="n"/>
      <c r="AY305" s="2" t="n"/>
      <c r="AZ305" s="2" t="n"/>
      <c r="BA305" s="2" t="n"/>
      <c r="BB305" s="2" t="n"/>
      <c r="BC305" s="2" t="n"/>
      <c r="BD305" s="2" t="n"/>
      <c r="BE305" s="2" t="n"/>
      <c r="BF305" s="2" t="n"/>
      <c r="BG305" s="2" t="n"/>
      <c r="BH305" s="2" t="n"/>
      <c r="BI305" s="2" t="n"/>
      <c r="BJ305" s="2" t="n"/>
      <c r="BK305" s="2" t="n"/>
      <c r="BL305" s="2" t="n"/>
      <c r="BM305" s="2" t="n"/>
      <c r="BN305" s="2" t="n"/>
      <c r="BO305" s="2" t="n"/>
      <c r="BP305" s="2" t="n"/>
      <c r="BQ305" s="2" t="n"/>
      <c r="BR305" s="2" t="n"/>
      <c r="BS305" s="2" t="n"/>
      <c r="BT305" s="2" t="n"/>
      <c r="BU305" s="2" t="n"/>
      <c r="BV305" s="2" t="n"/>
      <c r="BW305" s="2" t="n"/>
    </row>
    <row r="306" ht="20.25" customFormat="1" customHeight="1" s="41">
      <c r="A306" s="272" t="inlineStr">
        <is>
          <t>12. FURNISHINGS</t>
        </is>
      </c>
      <c r="B306" s="306" t="n"/>
      <c r="C306" s="306" t="n"/>
      <c r="D306" s="306" t="n"/>
      <c r="E306" s="306" t="n"/>
      <c r="F306" s="306" t="n"/>
      <c r="G306" s="306" t="n"/>
      <c r="H306" s="306" t="n"/>
      <c r="I306" s="306" t="n"/>
      <c r="J306" s="306" t="n"/>
      <c r="K306" s="306" t="n"/>
      <c r="L306" s="306" t="n"/>
      <c r="M306" s="306" t="n"/>
      <c r="N306" s="362">
        <f>SUM(L307:L312)</f>
        <v/>
      </c>
      <c r="O306" s="2" t="n"/>
      <c r="P306" s="2" t="n"/>
    </row>
    <row r="307" ht="15.75" customFormat="1" customHeight="1" s="40">
      <c r="A307" s="54">
        <f>IF(F307&lt;&gt;"",1+MAX($A$2:A306),"")</f>
        <v/>
      </c>
      <c r="B307" s="60" t="n"/>
      <c r="C307" s="15" t="n"/>
      <c r="D307" s="370" t="n"/>
      <c r="E307" s="45" t="n"/>
      <c r="F307" s="370" t="n"/>
      <c r="G307" s="49" t="n"/>
      <c r="H307" s="364" t="n"/>
      <c r="I307" s="365" t="n"/>
      <c r="J307" s="366" t="n"/>
      <c r="K307" s="367" t="n"/>
      <c r="L307" s="368" t="n"/>
      <c r="M307" s="369" t="n"/>
      <c r="N307" s="18" t="n"/>
      <c r="O307" s="2" t="n"/>
      <c r="P307" s="2" t="n"/>
      <c r="Q307" s="2" t="n"/>
      <c r="R307" s="2" t="n"/>
      <c r="S307" s="2" t="n"/>
      <c r="T307" s="2" t="n"/>
      <c r="U307" s="2" t="n"/>
      <c r="V307" s="2" t="n"/>
      <c r="W307" s="2" t="n"/>
      <c r="X307" s="2" t="n"/>
      <c r="Y307" s="2" t="n"/>
      <c r="Z307" s="2" t="n"/>
      <c r="AA307" s="2" t="n"/>
      <c r="AB307" s="2" t="n"/>
      <c r="AC307" s="2" t="n"/>
      <c r="AD307" s="2" t="n"/>
      <c r="AE307" s="2" t="n"/>
      <c r="AF307" s="2" t="n"/>
      <c r="AG307" s="2" t="n"/>
      <c r="AH307" s="2" t="n"/>
      <c r="AI307" s="2" t="n"/>
      <c r="AJ307" s="2" t="n"/>
      <c r="AK307" s="2" t="n"/>
      <c r="AL307" s="2" t="n"/>
      <c r="AM307" s="2" t="n"/>
      <c r="AN307" s="2" t="n"/>
      <c r="AO307" s="2" t="n"/>
      <c r="AP307" s="2" t="n"/>
      <c r="AQ307" s="2" t="n"/>
      <c r="AR307" s="2" t="n"/>
      <c r="AS307" s="2" t="n"/>
      <c r="AT307" s="2" t="n"/>
      <c r="AU307" s="2" t="n"/>
      <c r="AV307" s="2" t="n"/>
      <c r="AW307" s="2" t="n"/>
      <c r="AX307" s="2" t="n"/>
      <c r="AY307" s="2" t="n"/>
      <c r="AZ307" s="2" t="n"/>
      <c r="BA307" s="2" t="n"/>
      <c r="BB307" s="2" t="n"/>
      <c r="BC307" s="2" t="n"/>
      <c r="BD307" s="2" t="n"/>
      <c r="BE307" s="2" t="n"/>
      <c r="BF307" s="2" t="n"/>
      <c r="BG307" s="2" t="n"/>
      <c r="BH307" s="2" t="n"/>
      <c r="BI307" s="2" t="n"/>
      <c r="BJ307" s="2" t="n"/>
      <c r="BK307" s="2" t="n"/>
      <c r="BL307" s="2" t="n"/>
      <c r="BM307" s="2" t="n"/>
      <c r="BN307" s="2" t="n"/>
      <c r="BO307" s="2" t="n"/>
      <c r="BP307" s="2" t="n"/>
      <c r="BQ307" s="2" t="n"/>
      <c r="BR307" s="2" t="n"/>
      <c r="BS307" s="2" t="n"/>
      <c r="BT307" s="2" t="n"/>
      <c r="BU307" s="2" t="n"/>
      <c r="BV307" s="2" t="n"/>
      <c r="BW307" s="2" t="n"/>
    </row>
    <row r="308" ht="15.75" customFormat="1" customHeight="1" s="40">
      <c r="A308" s="54">
        <f>IF(F308&lt;&gt;"",1+MAX($A$2:A307),"")</f>
        <v/>
      </c>
      <c r="B308" s="244" t="inlineStr">
        <is>
          <t>A2.1/A2.4</t>
        </is>
      </c>
      <c r="C308" s="300" t="inlineStr">
        <is>
          <t>COUNTERTOP &amp; BACKSPLASH</t>
        </is>
      </c>
      <c r="D308" s="370" t="n"/>
      <c r="E308" s="45" t="n"/>
      <c r="F308" s="370" t="n"/>
      <c r="G308" s="49" t="n"/>
      <c r="H308" s="364" t="n"/>
      <c r="I308" s="365" t="n"/>
      <c r="J308" s="366" t="n"/>
      <c r="K308" s="367" t="n"/>
      <c r="L308" s="368" t="n"/>
      <c r="M308" s="369" t="n"/>
      <c r="N308" s="18" t="n"/>
      <c r="O308" s="2" t="n"/>
      <c r="P308" s="2" t="n"/>
      <c r="Q308" s="2" t="n"/>
      <c r="R308" s="2" t="n"/>
      <c r="S308" s="2" t="n"/>
      <c r="T308" s="2" t="n"/>
      <c r="U308" s="2" t="n"/>
      <c r="V308" s="2" t="n"/>
      <c r="W308" s="2" t="n"/>
      <c r="X308" s="2" t="n"/>
      <c r="Y308" s="2" t="n"/>
      <c r="Z308" s="2" t="n"/>
      <c r="AA308" s="2" t="n"/>
      <c r="AB308" s="2" t="n"/>
      <c r="AC308" s="2" t="n"/>
      <c r="AD308" s="2" t="n"/>
      <c r="AE308" s="2" t="n"/>
      <c r="AF308" s="2" t="n"/>
      <c r="AG308" s="2" t="n"/>
      <c r="AH308" s="2" t="n"/>
      <c r="AI308" s="2" t="n"/>
      <c r="AJ308" s="2" t="n"/>
      <c r="AK308" s="2" t="n"/>
      <c r="AL308" s="2" t="n"/>
      <c r="AM308" s="2" t="n"/>
      <c r="AN308" s="2" t="n"/>
      <c r="AO308" s="2" t="n"/>
      <c r="AP308" s="2" t="n"/>
      <c r="AQ308" s="2" t="n"/>
      <c r="AR308" s="2" t="n"/>
      <c r="AS308" s="2" t="n"/>
      <c r="AT308" s="2" t="n"/>
      <c r="AU308" s="2" t="n"/>
      <c r="AV308" s="2" t="n"/>
      <c r="AW308" s="2" t="n"/>
      <c r="AX308" s="2" t="n"/>
      <c r="AY308" s="2" t="n"/>
      <c r="AZ308" s="2" t="n"/>
      <c r="BA308" s="2" t="n"/>
      <c r="BB308" s="2" t="n"/>
      <c r="BC308" s="2" t="n"/>
      <c r="BD308" s="2" t="n"/>
      <c r="BE308" s="2" t="n"/>
      <c r="BF308" s="2" t="n"/>
      <c r="BG308" s="2" t="n"/>
      <c r="BH308" s="2" t="n"/>
      <c r="BI308" s="2" t="n"/>
      <c r="BJ308" s="2" t="n"/>
      <c r="BK308" s="2" t="n"/>
      <c r="BL308" s="2" t="n"/>
      <c r="BM308" s="2" t="n"/>
      <c r="BN308" s="2" t="n"/>
      <c r="BO308" s="2" t="n"/>
      <c r="BP308" s="2" t="n"/>
      <c r="BQ308" s="2" t="n"/>
      <c r="BR308" s="2" t="n"/>
      <c r="BS308" s="2" t="n"/>
      <c r="BT308" s="2" t="n"/>
      <c r="BU308" s="2" t="n"/>
      <c r="BV308" s="2" t="n"/>
      <c r="BW308" s="2" t="n"/>
    </row>
    <row r="309" ht="15.75" customFormat="1" customHeight="1" s="40">
      <c r="A309" s="54">
        <f>IF(F309&lt;&gt;"",1+MAX($A$2:A308),"")</f>
        <v/>
      </c>
      <c r="B309" s="381" t="n"/>
      <c r="C309" s="53" t="inlineStr">
        <is>
          <t>4'' High Bathroom Backsplash</t>
        </is>
      </c>
      <c r="D309" s="370" t="n">
        <v>238.4</v>
      </c>
      <c r="E309" s="45" t="n">
        <v>0.05</v>
      </c>
      <c r="F309" s="370">
        <f>(1+E309)*D309</f>
        <v/>
      </c>
      <c r="G309" s="49" t="inlineStr">
        <is>
          <t>LF</t>
        </is>
      </c>
      <c r="H309" s="364" t="n">
        <v>28</v>
      </c>
      <c r="I309" s="365">
        <f>H309*F309</f>
        <v/>
      </c>
      <c r="J309" s="366" t="n">
        <v>11</v>
      </c>
      <c r="K309" s="367">
        <f>J309*F309</f>
        <v/>
      </c>
      <c r="L309" s="368">
        <f>K309+I309</f>
        <v/>
      </c>
      <c r="M309" s="369" t="n"/>
      <c r="N309" s="18" t="n"/>
      <c r="O309" s="2" t="n"/>
      <c r="P309" s="2" t="n"/>
      <c r="Q309" s="2" t="n"/>
      <c r="R309" s="2" t="n"/>
      <c r="S309" s="2" t="n"/>
      <c r="T309" s="2" t="n"/>
      <c r="U309" s="2" t="n"/>
      <c r="V309" s="2" t="n"/>
      <c r="W309" s="2" t="n"/>
      <c r="X309" s="2" t="n"/>
      <c r="Y309" s="2" t="n"/>
      <c r="Z309" s="2" t="n"/>
      <c r="AA309" s="2" t="n"/>
      <c r="AB309" s="2" t="n"/>
      <c r="AC309" s="2" t="n"/>
      <c r="AD309" s="2" t="n"/>
      <c r="AE309" s="2" t="n"/>
      <c r="AF309" s="2" t="n"/>
      <c r="AG309" s="2" t="n"/>
      <c r="AH309" s="2" t="n"/>
      <c r="AI309" s="2" t="n"/>
      <c r="AJ309" s="2" t="n"/>
      <c r="AK309" s="2" t="n"/>
      <c r="AL309" s="2" t="n"/>
      <c r="AM309" s="2" t="n"/>
      <c r="AN309" s="2" t="n"/>
      <c r="AO309" s="2" t="n"/>
      <c r="AP309" s="2" t="n"/>
      <c r="AQ309" s="2" t="n"/>
      <c r="AR309" s="2" t="n"/>
      <c r="AS309" s="2" t="n"/>
      <c r="AT309" s="2" t="n"/>
      <c r="AU309" s="2" t="n"/>
      <c r="AV309" s="2" t="n"/>
      <c r="AW309" s="2" t="n"/>
      <c r="AX309" s="2" t="n"/>
      <c r="AY309" s="2" t="n"/>
      <c r="AZ309" s="2" t="n"/>
      <c r="BA309" s="2" t="n"/>
      <c r="BB309" s="2" t="n"/>
      <c r="BC309" s="2" t="n"/>
      <c r="BD309" s="2" t="n"/>
      <c r="BE309" s="2" t="n"/>
      <c r="BF309" s="2" t="n"/>
      <c r="BG309" s="2" t="n"/>
      <c r="BH309" s="2" t="n"/>
      <c r="BI309" s="2" t="n"/>
      <c r="BJ309" s="2" t="n"/>
      <c r="BK309" s="2" t="n"/>
      <c r="BL309" s="2" t="n"/>
      <c r="BM309" s="2" t="n"/>
      <c r="BN309" s="2" t="n"/>
      <c r="BO309" s="2" t="n"/>
      <c r="BP309" s="2" t="n"/>
      <c r="BQ309" s="2" t="n"/>
      <c r="BR309" s="2" t="n"/>
      <c r="BS309" s="2" t="n"/>
      <c r="BT309" s="2" t="n"/>
      <c r="BU309" s="2" t="n"/>
      <c r="BV309" s="2" t="n"/>
      <c r="BW309" s="2" t="n"/>
    </row>
    <row r="310" ht="15.75" customFormat="1" customHeight="1" s="40">
      <c r="A310" s="54">
        <f>IF(F310&lt;&gt;"",1+MAX($A$2:A309),"")</f>
        <v/>
      </c>
      <c r="B310" s="381" t="n"/>
      <c r="C310" s="53" t="inlineStr">
        <is>
          <t>4'' High Kitchen Backsplash</t>
        </is>
      </c>
      <c r="D310" s="370" t="n">
        <v>905.24</v>
      </c>
      <c r="E310" s="45" t="n">
        <v>0.05</v>
      </c>
      <c r="F310" s="370">
        <f>(1+E310)*D310</f>
        <v/>
      </c>
      <c r="G310" s="49" t="inlineStr">
        <is>
          <t>LF</t>
        </is>
      </c>
      <c r="H310" s="364" t="n">
        <v>28</v>
      </c>
      <c r="I310" s="365">
        <f>H310*F310</f>
        <v/>
      </c>
      <c r="J310" s="366" t="n">
        <v>11</v>
      </c>
      <c r="K310" s="367">
        <f>J310*F310</f>
        <v/>
      </c>
      <c r="L310" s="368">
        <f>K310+I310</f>
        <v/>
      </c>
      <c r="M310" s="369" t="n"/>
      <c r="N310" s="18" t="n"/>
      <c r="O310" s="2" t="n"/>
      <c r="P310" s="2" t="n"/>
      <c r="Q310" s="2" t="n"/>
      <c r="R310" s="2" t="n"/>
      <c r="S310" s="2" t="n"/>
      <c r="T310" s="2" t="n"/>
      <c r="U310" s="2" t="n"/>
      <c r="V310" s="2" t="n"/>
      <c r="W310" s="2" t="n"/>
      <c r="X310" s="2" t="n"/>
      <c r="Y310" s="2" t="n"/>
      <c r="Z310" s="2" t="n"/>
      <c r="AA310" s="2" t="n"/>
      <c r="AB310" s="2" t="n"/>
      <c r="AC310" s="2" t="n"/>
      <c r="AD310" s="2" t="n"/>
      <c r="AE310" s="2" t="n"/>
      <c r="AF310" s="2" t="n"/>
      <c r="AG310" s="2" t="n"/>
      <c r="AH310" s="2" t="n"/>
      <c r="AI310" s="2" t="n"/>
      <c r="AJ310" s="2" t="n"/>
      <c r="AK310" s="2" t="n"/>
      <c r="AL310" s="2" t="n"/>
      <c r="AM310" s="2" t="n"/>
      <c r="AN310" s="2" t="n"/>
      <c r="AO310" s="2" t="n"/>
      <c r="AP310" s="2" t="n"/>
      <c r="AQ310" s="2" t="n"/>
      <c r="AR310" s="2" t="n"/>
      <c r="AS310" s="2" t="n"/>
      <c r="AT310" s="2" t="n"/>
      <c r="AU310" s="2" t="n"/>
      <c r="AV310" s="2" t="n"/>
      <c r="AW310" s="2" t="n"/>
      <c r="AX310" s="2" t="n"/>
      <c r="AY310" s="2" t="n"/>
      <c r="AZ310" s="2" t="n"/>
      <c r="BA310" s="2" t="n"/>
      <c r="BB310" s="2" t="n"/>
      <c r="BC310" s="2" t="n"/>
      <c r="BD310" s="2" t="n"/>
      <c r="BE310" s="2" t="n"/>
      <c r="BF310" s="2" t="n"/>
      <c r="BG310" s="2" t="n"/>
      <c r="BH310" s="2" t="n"/>
      <c r="BI310" s="2" t="n"/>
      <c r="BJ310" s="2" t="n"/>
      <c r="BK310" s="2" t="n"/>
      <c r="BL310" s="2" t="n"/>
      <c r="BM310" s="2" t="n"/>
      <c r="BN310" s="2" t="n"/>
      <c r="BO310" s="2" t="n"/>
      <c r="BP310" s="2" t="n"/>
      <c r="BQ310" s="2" t="n"/>
      <c r="BR310" s="2" t="n"/>
      <c r="BS310" s="2" t="n"/>
      <c r="BT310" s="2" t="n"/>
      <c r="BU310" s="2" t="n"/>
      <c r="BV310" s="2" t="n"/>
      <c r="BW310" s="2" t="n"/>
    </row>
    <row r="311" ht="15.75" customFormat="1" customHeight="1" s="40">
      <c r="A311" s="54">
        <f>IF(F311&lt;&gt;"",1+MAX($A$2:A310),"")</f>
        <v/>
      </c>
      <c r="B311" s="381" t="n"/>
      <c r="C311" s="53" t="inlineStr">
        <is>
          <t>2'-0'' Wide Stone Kitchen Countertop</t>
        </is>
      </c>
      <c r="D311" s="370">
        <f>2*D189</f>
        <v/>
      </c>
      <c r="E311" s="45" t="n">
        <v>0.05</v>
      </c>
      <c r="F311" s="370">
        <f>(1+E311)*D311</f>
        <v/>
      </c>
      <c r="G311" s="49" t="inlineStr">
        <is>
          <t>SF</t>
        </is>
      </c>
      <c r="H311" s="364" t="n">
        <v>78</v>
      </c>
      <c r="I311" s="365">
        <f>H311*F311</f>
        <v/>
      </c>
      <c r="J311" s="366" t="n">
        <v>42</v>
      </c>
      <c r="K311" s="367">
        <f>J311*F311</f>
        <v/>
      </c>
      <c r="L311" s="368">
        <f>K311+I311</f>
        <v/>
      </c>
      <c r="M311" s="369" t="n"/>
      <c r="N311" s="18" t="n"/>
      <c r="O311" s="2" t="n"/>
      <c r="P311" s="2" t="n"/>
      <c r="Q311" s="2" t="n"/>
      <c r="R311" s="2" t="n"/>
      <c r="S311" s="2" t="n"/>
      <c r="T311" s="2" t="n"/>
      <c r="U311" s="2" t="n"/>
      <c r="V311" s="2" t="n"/>
      <c r="W311" s="2" t="n"/>
      <c r="X311" s="2" t="n"/>
      <c r="Y311" s="2" t="n"/>
      <c r="Z311" s="2" t="n"/>
      <c r="AA311" s="2" t="n"/>
      <c r="AB311" s="2" t="n"/>
      <c r="AC311" s="2" t="n"/>
      <c r="AD311" s="2" t="n"/>
      <c r="AE311" s="2" t="n"/>
      <c r="AF311" s="2" t="n"/>
      <c r="AG311" s="2" t="n"/>
      <c r="AH311" s="2" t="n"/>
      <c r="AI311" s="2" t="n"/>
      <c r="AJ311" s="2" t="n"/>
      <c r="AK311" s="2" t="n"/>
      <c r="AL311" s="2" t="n"/>
      <c r="AM311" s="2" t="n"/>
      <c r="AN311" s="2" t="n"/>
      <c r="AO311" s="2" t="n"/>
      <c r="AP311" s="2" t="n"/>
      <c r="AQ311" s="2" t="n"/>
      <c r="AR311" s="2" t="n"/>
      <c r="AS311" s="2" t="n"/>
      <c r="AT311" s="2" t="n"/>
      <c r="AU311" s="2" t="n"/>
      <c r="AV311" s="2" t="n"/>
      <c r="AW311" s="2" t="n"/>
      <c r="AX311" s="2" t="n"/>
      <c r="AY311" s="2" t="n"/>
      <c r="AZ311" s="2" t="n"/>
      <c r="BA311" s="2" t="n"/>
      <c r="BB311" s="2" t="n"/>
      <c r="BC311" s="2" t="n"/>
      <c r="BD311" s="2" t="n"/>
      <c r="BE311" s="2" t="n"/>
      <c r="BF311" s="2" t="n"/>
      <c r="BG311" s="2" t="n"/>
      <c r="BH311" s="2" t="n"/>
      <c r="BI311" s="2" t="n"/>
      <c r="BJ311" s="2" t="n"/>
      <c r="BK311" s="2" t="n"/>
      <c r="BL311" s="2" t="n"/>
      <c r="BM311" s="2" t="n"/>
      <c r="BN311" s="2" t="n"/>
      <c r="BO311" s="2" t="n"/>
      <c r="BP311" s="2" t="n"/>
      <c r="BQ311" s="2" t="n"/>
      <c r="BR311" s="2" t="n"/>
      <c r="BS311" s="2" t="n"/>
      <c r="BT311" s="2" t="n"/>
      <c r="BU311" s="2" t="n"/>
      <c r="BV311" s="2" t="n"/>
      <c r="BW311" s="2" t="n"/>
    </row>
    <row r="312" ht="15.75" customFormat="1" customHeight="1" s="40">
      <c r="A312" s="54">
        <f>IF(F312&lt;&gt;"",1+MAX($A$2:A311),"")</f>
        <v/>
      </c>
      <c r="B312" s="381" t="n"/>
      <c r="C312" s="53" t="inlineStr">
        <is>
          <t>1'-10'' Wide Stone Vanity Countertop</t>
        </is>
      </c>
      <c r="D312" s="370">
        <f>1.83*D190</f>
        <v/>
      </c>
      <c r="E312" s="45" t="n">
        <v>0.05</v>
      </c>
      <c r="F312" s="370">
        <f>(1+E312)*D312</f>
        <v/>
      </c>
      <c r="G312" s="49" t="inlineStr">
        <is>
          <t>SF</t>
        </is>
      </c>
      <c r="H312" s="364" t="n">
        <v>78</v>
      </c>
      <c r="I312" s="365">
        <f>H312*F312</f>
        <v/>
      </c>
      <c r="J312" s="366" t="n">
        <v>42</v>
      </c>
      <c r="K312" s="367">
        <f>J312*F312</f>
        <v/>
      </c>
      <c r="L312" s="368">
        <f>K312+I312</f>
        <v/>
      </c>
      <c r="M312" s="369" t="n"/>
      <c r="N312" s="18" t="n"/>
      <c r="O312" s="2" t="n"/>
      <c r="P312" s="2" t="n"/>
      <c r="Q312" s="2" t="n"/>
      <c r="R312" s="2" t="n"/>
      <c r="S312" s="2" t="n"/>
      <c r="T312" s="2" t="n"/>
      <c r="U312" s="2" t="n"/>
      <c r="V312" s="2" t="n"/>
      <c r="W312" s="2" t="n"/>
      <c r="X312" s="2" t="n"/>
      <c r="Y312" s="2" t="n"/>
      <c r="Z312" s="2" t="n"/>
      <c r="AA312" s="2" t="n"/>
      <c r="AB312" s="2" t="n"/>
      <c r="AC312" s="2" t="n"/>
      <c r="AD312" s="2" t="n"/>
      <c r="AE312" s="2" t="n"/>
      <c r="AF312" s="2" t="n"/>
      <c r="AG312" s="2" t="n"/>
      <c r="AH312" s="2" t="n"/>
      <c r="AI312" s="2" t="n"/>
      <c r="AJ312" s="2" t="n"/>
      <c r="AK312" s="2" t="n"/>
      <c r="AL312" s="2" t="n"/>
      <c r="AM312" s="2" t="n"/>
      <c r="AN312" s="2" t="n"/>
      <c r="AO312" s="2" t="n"/>
      <c r="AP312" s="2" t="n"/>
      <c r="AQ312" s="2" t="n"/>
      <c r="AR312" s="2" t="n"/>
      <c r="AS312" s="2" t="n"/>
      <c r="AT312" s="2" t="n"/>
      <c r="AU312" s="2" t="n"/>
      <c r="AV312" s="2" t="n"/>
      <c r="AW312" s="2" t="n"/>
      <c r="AX312" s="2" t="n"/>
      <c r="AY312" s="2" t="n"/>
      <c r="AZ312" s="2" t="n"/>
      <c r="BA312" s="2" t="n"/>
      <c r="BB312" s="2" t="n"/>
      <c r="BC312" s="2" t="n"/>
      <c r="BD312" s="2" t="n"/>
      <c r="BE312" s="2" t="n"/>
      <c r="BF312" s="2" t="n"/>
      <c r="BG312" s="2" t="n"/>
      <c r="BH312" s="2" t="n"/>
      <c r="BI312" s="2" t="n"/>
      <c r="BJ312" s="2" t="n"/>
      <c r="BK312" s="2" t="n"/>
      <c r="BL312" s="2" t="n"/>
      <c r="BM312" s="2" t="n"/>
      <c r="BN312" s="2" t="n"/>
      <c r="BO312" s="2" t="n"/>
      <c r="BP312" s="2" t="n"/>
      <c r="BQ312" s="2" t="n"/>
      <c r="BR312" s="2" t="n"/>
      <c r="BS312" s="2" t="n"/>
      <c r="BT312" s="2" t="n"/>
      <c r="BU312" s="2" t="n"/>
      <c r="BV312" s="2" t="n"/>
      <c r="BW312" s="2" t="n"/>
    </row>
    <row r="313" ht="15.75" customFormat="1" customHeight="1" s="40">
      <c r="A313" s="54">
        <f>IF(F313&lt;&gt;"",1+MAX($A$2:A312),"")</f>
        <v/>
      </c>
      <c r="B313" s="61" t="n"/>
      <c r="C313" s="34" t="n"/>
      <c r="D313" s="388" t="n"/>
      <c r="E313" s="64" t="n"/>
      <c r="F313" s="388" t="n"/>
      <c r="G313" s="65" t="n"/>
      <c r="H313" s="389" t="n"/>
      <c r="I313" s="390" t="n"/>
      <c r="J313" s="391" t="n"/>
      <c r="K313" s="392" t="n"/>
      <c r="L313" s="393" t="n"/>
      <c r="M313" s="394" t="n"/>
      <c r="N313" s="32" t="n"/>
      <c r="O313" s="2" t="n"/>
      <c r="P313" s="2" t="n"/>
      <c r="Q313" s="2" t="n"/>
      <c r="R313" s="2" t="n"/>
      <c r="S313" s="2" t="n"/>
      <c r="T313" s="2" t="n"/>
      <c r="U313" s="2" t="n"/>
      <c r="V313" s="2" t="n"/>
      <c r="W313" s="2" t="n"/>
      <c r="X313" s="2" t="n"/>
      <c r="Y313" s="2" t="n"/>
      <c r="Z313" s="2" t="n"/>
      <c r="AA313" s="2" t="n"/>
      <c r="AB313" s="2" t="n"/>
      <c r="AC313" s="2" t="n"/>
      <c r="AD313" s="2" t="n"/>
      <c r="AE313" s="2" t="n"/>
      <c r="AF313" s="2" t="n"/>
      <c r="AG313" s="2" t="n"/>
      <c r="AH313" s="2" t="n"/>
      <c r="AI313" s="2" t="n"/>
      <c r="AJ313" s="2" t="n"/>
      <c r="AK313" s="2" t="n"/>
      <c r="AL313" s="2" t="n"/>
      <c r="AM313" s="2" t="n"/>
      <c r="AN313" s="2" t="n"/>
      <c r="AO313" s="2" t="n"/>
      <c r="AP313" s="2" t="n"/>
      <c r="AQ313" s="2" t="n"/>
      <c r="AR313" s="2" t="n"/>
      <c r="AS313" s="2" t="n"/>
      <c r="AT313" s="2" t="n"/>
      <c r="AU313" s="2" t="n"/>
      <c r="AV313" s="2" t="n"/>
      <c r="AW313" s="2" t="n"/>
      <c r="AX313" s="2" t="n"/>
      <c r="AY313" s="2" t="n"/>
      <c r="AZ313" s="2" t="n"/>
      <c r="BA313" s="2" t="n"/>
      <c r="BB313" s="2" t="n"/>
      <c r="BC313" s="2" t="n"/>
      <c r="BD313" s="2" t="n"/>
      <c r="BE313" s="2" t="n"/>
      <c r="BF313" s="2" t="n"/>
      <c r="BG313" s="2" t="n"/>
      <c r="BH313" s="2" t="n"/>
      <c r="BI313" s="2" t="n"/>
      <c r="BJ313" s="2" t="n"/>
      <c r="BK313" s="2" t="n"/>
      <c r="BL313" s="2" t="n"/>
      <c r="BM313" s="2" t="n"/>
      <c r="BN313" s="2" t="n"/>
      <c r="BO313" s="2" t="n"/>
      <c r="BP313" s="2" t="n"/>
      <c r="BQ313" s="2" t="n"/>
      <c r="BR313" s="2" t="n"/>
      <c r="BS313" s="2" t="n"/>
      <c r="BT313" s="2" t="n"/>
      <c r="BU313" s="2" t="n"/>
      <c r="BV313" s="2" t="n"/>
      <c r="BW313" s="2" t="n"/>
    </row>
    <row r="314" ht="20.25" customFormat="1" customHeight="1" s="41">
      <c r="A314" s="272" t="inlineStr">
        <is>
          <t>14. CONVEYING EQUIPMENTS</t>
        </is>
      </c>
      <c r="B314" s="306" t="n"/>
      <c r="C314" s="306" t="n"/>
      <c r="D314" s="306" t="n"/>
      <c r="E314" s="306" t="n"/>
      <c r="F314" s="306" t="n"/>
      <c r="G314" s="306" t="n"/>
      <c r="H314" s="306" t="n"/>
      <c r="I314" s="306" t="n"/>
      <c r="J314" s="306" t="n"/>
      <c r="K314" s="306" t="n"/>
      <c r="L314" s="306" t="n"/>
      <c r="M314" s="306" t="n"/>
      <c r="N314" s="362">
        <f>SUM(L315:L321)</f>
        <v/>
      </c>
      <c r="O314" s="2" t="n"/>
      <c r="P314" s="2" t="n"/>
    </row>
    <row r="315" ht="15.75" customFormat="1" customHeight="1" s="40">
      <c r="A315" s="54">
        <f>IF(F315&lt;&gt;"",1+MAX($A$2:A314),"")</f>
        <v/>
      </c>
      <c r="B315" s="60" t="n"/>
      <c r="C315" s="15" t="n"/>
      <c r="D315" s="370" t="n"/>
      <c r="E315" s="45" t="n"/>
      <c r="F315" s="370" t="n"/>
      <c r="G315" s="49" t="n"/>
      <c r="H315" s="364" t="n"/>
      <c r="I315" s="365" t="n"/>
      <c r="J315" s="371" t="n"/>
      <c r="K315" s="367" t="n"/>
      <c r="L315" s="368" t="n"/>
      <c r="M315" s="369" t="n"/>
      <c r="N315" s="18" t="n"/>
      <c r="O315" s="2" t="n"/>
      <c r="P315" s="2" t="n"/>
      <c r="Q315" s="2" t="n"/>
      <c r="R315" s="2" t="n"/>
      <c r="S315" s="2" t="n"/>
      <c r="T315" s="2" t="n"/>
      <c r="U315" s="2" t="n"/>
      <c r="V315" s="2" t="n"/>
      <c r="W315" s="2" t="n"/>
      <c r="X315" s="2" t="n"/>
      <c r="Y315" s="2" t="n"/>
      <c r="Z315" s="2" t="n"/>
      <c r="AA315" s="2" t="n"/>
      <c r="AB315" s="2" t="n"/>
      <c r="AC315" s="2" t="n"/>
      <c r="AD315" s="2" t="n"/>
      <c r="AE315" s="2" t="n"/>
      <c r="AF315" s="2" t="n"/>
      <c r="AG315" s="2" t="n"/>
      <c r="AH315" s="2" t="n"/>
      <c r="AI315" s="2" t="n"/>
      <c r="AJ315" s="2" t="n"/>
      <c r="AK315" s="2" t="n"/>
      <c r="AL315" s="2" t="n"/>
      <c r="AM315" s="2" t="n"/>
      <c r="AN315" s="2" t="n"/>
      <c r="AO315" s="2" t="n"/>
      <c r="AP315" s="2" t="n"/>
      <c r="AQ315" s="2" t="n"/>
      <c r="AR315" s="2" t="n"/>
      <c r="AS315" s="2" t="n"/>
      <c r="AT315" s="2" t="n"/>
      <c r="AU315" s="2" t="n"/>
      <c r="AV315" s="2" t="n"/>
      <c r="AW315" s="2" t="n"/>
      <c r="AX315" s="2" t="n"/>
      <c r="AY315" s="2" t="n"/>
      <c r="AZ315" s="2" t="n"/>
      <c r="BA315" s="2" t="n"/>
      <c r="BB315" s="2" t="n"/>
      <c r="BC315" s="2" t="n"/>
      <c r="BD315" s="2" t="n"/>
      <c r="BE315" s="2" t="n"/>
      <c r="BF315" s="2" t="n"/>
      <c r="BG315" s="2" t="n"/>
      <c r="BH315" s="2" t="n"/>
      <c r="BI315" s="2" t="n"/>
      <c r="BJ315" s="2" t="n"/>
      <c r="BK315" s="2" t="n"/>
      <c r="BL315" s="2" t="n"/>
      <c r="BM315" s="2" t="n"/>
      <c r="BN315" s="2" t="n"/>
      <c r="BO315" s="2" t="n"/>
      <c r="BP315" s="2" t="n"/>
      <c r="BQ315" s="2" t="n"/>
      <c r="BR315" s="2" t="n"/>
      <c r="BS315" s="2" t="n"/>
      <c r="BT315" s="2" t="n"/>
      <c r="BU315" s="2" t="n"/>
      <c r="BV315" s="2" t="n"/>
      <c r="BW315" s="2" t="n"/>
    </row>
    <row r="316" ht="15.75" customFormat="1" customHeight="1" s="40">
      <c r="A316" s="54">
        <f>IF(F316&lt;&gt;"",1+MAX($A$2:A315),"")</f>
        <v/>
      </c>
      <c r="B316" s="244" t="inlineStr">
        <is>
          <t>A2.1/A2.4</t>
        </is>
      </c>
      <c r="C316" s="300" t="inlineStr">
        <is>
          <t>ELEVATOR PIT</t>
        </is>
      </c>
      <c r="D316" s="370" t="n"/>
      <c r="E316" s="45" t="n"/>
      <c r="F316" s="370" t="n"/>
      <c r="G316" s="49" t="n"/>
      <c r="H316" s="364" t="n"/>
      <c r="I316" s="365" t="n"/>
      <c r="J316" s="366" t="n"/>
      <c r="K316" s="367" t="n"/>
      <c r="L316" s="368" t="n"/>
      <c r="M316" s="369" t="n"/>
      <c r="N316" s="18" t="n"/>
      <c r="O316" s="2" t="n"/>
      <c r="P316" s="2" t="n"/>
      <c r="Q316" s="2" t="n"/>
      <c r="R316" s="2" t="n"/>
      <c r="S316" s="2" t="n"/>
      <c r="T316" s="2" t="n"/>
      <c r="U316" s="2" t="n"/>
      <c r="V316" s="2" t="n"/>
      <c r="W316" s="2" t="n"/>
      <c r="X316" s="2" t="n"/>
      <c r="Y316" s="2" t="n"/>
      <c r="Z316" s="2" t="n"/>
      <c r="AA316" s="2" t="n"/>
      <c r="AB316" s="2" t="n"/>
      <c r="AC316" s="2" t="n"/>
      <c r="AD316" s="2" t="n"/>
      <c r="AE316" s="2" t="n"/>
      <c r="AF316" s="2" t="n"/>
      <c r="AG316" s="2" t="n"/>
      <c r="AH316" s="2" t="n"/>
      <c r="AI316" s="2" t="n"/>
      <c r="AJ316" s="2" t="n"/>
      <c r="AK316" s="2" t="n"/>
      <c r="AL316" s="2" t="n"/>
      <c r="AM316" s="2" t="n"/>
      <c r="AN316" s="2" t="n"/>
      <c r="AO316" s="2" t="n"/>
      <c r="AP316" s="2" t="n"/>
      <c r="AQ316" s="2" t="n"/>
      <c r="AR316" s="2" t="n"/>
      <c r="AS316" s="2" t="n"/>
      <c r="AT316" s="2" t="n"/>
      <c r="AU316" s="2" t="n"/>
      <c r="AV316" s="2" t="n"/>
      <c r="AW316" s="2" t="n"/>
      <c r="AX316" s="2" t="n"/>
      <c r="AY316" s="2" t="n"/>
      <c r="AZ316" s="2" t="n"/>
      <c r="BA316" s="2" t="n"/>
      <c r="BB316" s="2" t="n"/>
      <c r="BC316" s="2" t="n"/>
      <c r="BD316" s="2" t="n"/>
      <c r="BE316" s="2" t="n"/>
      <c r="BF316" s="2" t="n"/>
      <c r="BG316" s="2" t="n"/>
      <c r="BH316" s="2" t="n"/>
      <c r="BI316" s="2" t="n"/>
      <c r="BJ316" s="2" t="n"/>
      <c r="BK316" s="2" t="n"/>
      <c r="BL316" s="2" t="n"/>
      <c r="BM316" s="2" t="n"/>
      <c r="BN316" s="2" t="n"/>
      <c r="BO316" s="2" t="n"/>
      <c r="BP316" s="2" t="n"/>
      <c r="BQ316" s="2" t="n"/>
      <c r="BR316" s="2" t="n"/>
      <c r="BS316" s="2" t="n"/>
      <c r="BT316" s="2" t="n"/>
      <c r="BU316" s="2" t="n"/>
      <c r="BV316" s="2" t="n"/>
      <c r="BW316" s="2" t="n"/>
    </row>
    <row r="317" ht="31.5" customFormat="1" customHeight="1" s="40">
      <c r="A317" s="54">
        <f>IF(F317&lt;&gt;"",1+MAX($A$2:A316),"")</f>
        <v/>
      </c>
      <c r="B317" s="381" t="n"/>
      <c r="C317" s="53" t="inlineStr">
        <is>
          <t>9'-0"x8'-0" Elevator, 3500 LB
No Of Opening = 4 Each</t>
        </is>
      </c>
      <c r="D317" s="370" t="n">
        <v>1</v>
      </c>
      <c r="E317" s="45" t="n">
        <v>0</v>
      </c>
      <c r="F317" s="370">
        <f>(1+E317)*D317</f>
        <v/>
      </c>
      <c r="G317" s="49" t="inlineStr">
        <is>
          <t>EA</t>
        </is>
      </c>
      <c r="H317" s="385" t="n">
        <v>95000</v>
      </c>
      <c r="I317" s="365">
        <f>H317*F317</f>
        <v/>
      </c>
      <c r="J317" s="371" t="n">
        <v>100000</v>
      </c>
      <c r="K317" s="367">
        <f>J317*F317</f>
        <v/>
      </c>
      <c r="L317" s="368">
        <f>K317+I317</f>
        <v/>
      </c>
      <c r="M317" s="369" t="n"/>
      <c r="N317" s="18" t="n"/>
      <c r="O317" s="2" t="n"/>
      <c r="P317" s="2" t="n"/>
      <c r="Q317" s="2" t="n"/>
      <c r="R317" s="2" t="n"/>
      <c r="S317" s="2" t="n"/>
      <c r="T317" s="2" t="n"/>
      <c r="U317" s="2" t="n"/>
      <c r="V317" s="2" t="n"/>
      <c r="W317" s="2" t="n"/>
      <c r="X317" s="2" t="n"/>
      <c r="Y317" s="2" t="n"/>
      <c r="Z317" s="2" t="n"/>
      <c r="AA317" s="2" t="n"/>
      <c r="AB317" s="2" t="n"/>
      <c r="AC317" s="2" t="n"/>
      <c r="AD317" s="2" t="n"/>
      <c r="AE317" s="2" t="n"/>
      <c r="AF317" s="2" t="n"/>
      <c r="AG317" s="2" t="n"/>
      <c r="AH317" s="2" t="n"/>
      <c r="AI317" s="2" t="n"/>
      <c r="AJ317" s="2" t="n"/>
      <c r="AK317" s="2" t="n"/>
      <c r="AL317" s="2" t="n"/>
      <c r="AM317" s="2" t="n"/>
      <c r="AN317" s="2" t="n"/>
      <c r="AO317" s="2" t="n"/>
      <c r="AP317" s="2" t="n"/>
      <c r="AQ317" s="2" t="n"/>
      <c r="AR317" s="2" t="n"/>
      <c r="AS317" s="2" t="n"/>
      <c r="AT317" s="2" t="n"/>
      <c r="AU317" s="2" t="n"/>
      <c r="AV317" s="2" t="n"/>
      <c r="AW317" s="2" t="n"/>
      <c r="AX317" s="2" t="n"/>
      <c r="AY317" s="2" t="n"/>
      <c r="AZ317" s="2" t="n"/>
      <c r="BA317" s="2" t="n"/>
      <c r="BB317" s="2" t="n"/>
      <c r="BC317" s="2" t="n"/>
      <c r="BD317" s="2" t="n"/>
      <c r="BE317" s="2" t="n"/>
      <c r="BF317" s="2" t="n"/>
      <c r="BG317" s="2" t="n"/>
      <c r="BH317" s="2" t="n"/>
      <c r="BI317" s="2" t="n"/>
      <c r="BJ317" s="2" t="n"/>
      <c r="BK317" s="2" t="n"/>
      <c r="BL317" s="2" t="n"/>
      <c r="BM317" s="2" t="n"/>
      <c r="BN317" s="2" t="n"/>
      <c r="BO317" s="2" t="n"/>
      <c r="BP317" s="2" t="n"/>
      <c r="BQ317" s="2" t="n"/>
      <c r="BR317" s="2" t="n"/>
      <c r="BS317" s="2" t="n"/>
      <c r="BT317" s="2" t="n"/>
      <c r="BU317" s="2" t="n"/>
      <c r="BV317" s="2" t="n"/>
      <c r="BW317" s="2" t="n"/>
    </row>
    <row r="318" ht="15.75" customFormat="1" customHeight="1" s="40">
      <c r="A318" s="54">
        <f>IF(F318&lt;&gt;"",1+MAX($A$2:A317),"")</f>
        <v/>
      </c>
      <c r="B318" s="381" t="n"/>
      <c r="C318" s="300" t="inlineStr">
        <is>
          <t>ELEVATOR ACCESSORIES</t>
        </is>
      </c>
      <c r="D318" s="370" t="n"/>
      <c r="E318" s="45" t="n"/>
      <c r="F318" s="370" t="n"/>
      <c r="G318" s="49" t="n"/>
      <c r="H318" s="364" t="n"/>
      <c r="I318" s="365" t="n"/>
      <c r="J318" s="366" t="n"/>
      <c r="K318" s="367" t="n"/>
      <c r="L318" s="368" t="n"/>
      <c r="M318" s="369" t="n"/>
      <c r="N318" s="18" t="n"/>
      <c r="O318" s="2" t="n"/>
      <c r="P318" s="2" t="n"/>
      <c r="Q318" s="2" t="n"/>
      <c r="R318" s="2" t="n"/>
      <c r="S318" s="2" t="n"/>
      <c r="T318" s="2" t="n"/>
      <c r="U318" s="2" t="n"/>
      <c r="V318" s="2" t="n"/>
      <c r="W318" s="2" t="n"/>
      <c r="X318" s="2" t="n"/>
      <c r="Y318" s="2" t="n"/>
      <c r="Z318" s="2" t="n"/>
      <c r="AA318" s="2" t="n"/>
      <c r="AB318" s="2" t="n"/>
      <c r="AC318" s="2" t="n"/>
      <c r="AD318" s="2" t="n"/>
      <c r="AE318" s="2" t="n"/>
      <c r="AF318" s="2" t="n"/>
      <c r="AG318" s="2" t="n"/>
      <c r="AH318" s="2" t="n"/>
      <c r="AI318" s="2" t="n"/>
      <c r="AJ318" s="2" t="n"/>
      <c r="AK318" s="2" t="n"/>
      <c r="AL318" s="2" t="n"/>
      <c r="AM318" s="2" t="n"/>
      <c r="AN318" s="2" t="n"/>
      <c r="AO318" s="2" t="n"/>
      <c r="AP318" s="2" t="n"/>
      <c r="AQ318" s="2" t="n"/>
      <c r="AR318" s="2" t="n"/>
      <c r="AS318" s="2" t="n"/>
      <c r="AT318" s="2" t="n"/>
      <c r="AU318" s="2" t="n"/>
      <c r="AV318" s="2" t="n"/>
      <c r="AW318" s="2" t="n"/>
      <c r="AX318" s="2" t="n"/>
      <c r="AY318" s="2" t="n"/>
      <c r="AZ318" s="2" t="n"/>
      <c r="BA318" s="2" t="n"/>
      <c r="BB318" s="2" t="n"/>
      <c r="BC318" s="2" t="n"/>
      <c r="BD318" s="2" t="n"/>
      <c r="BE318" s="2" t="n"/>
      <c r="BF318" s="2" t="n"/>
      <c r="BG318" s="2" t="n"/>
      <c r="BH318" s="2" t="n"/>
      <c r="BI318" s="2" t="n"/>
      <c r="BJ318" s="2" t="n"/>
      <c r="BK318" s="2" t="n"/>
      <c r="BL318" s="2" t="n"/>
      <c r="BM318" s="2" t="n"/>
      <c r="BN318" s="2" t="n"/>
      <c r="BO318" s="2" t="n"/>
      <c r="BP318" s="2" t="n"/>
      <c r="BQ318" s="2" t="n"/>
      <c r="BR318" s="2" t="n"/>
      <c r="BS318" s="2" t="n"/>
      <c r="BT318" s="2" t="n"/>
      <c r="BU318" s="2" t="n"/>
      <c r="BV318" s="2" t="n"/>
      <c r="BW318" s="2" t="n"/>
    </row>
    <row r="319" ht="15.75" customFormat="1" customHeight="1" s="40">
      <c r="A319" s="54">
        <f>IF(F319&lt;&gt;"",1+MAX($A$2:A318),"")</f>
        <v/>
      </c>
      <c r="B319" s="381" t="n"/>
      <c r="C319" s="53" t="inlineStr">
        <is>
          <t>Call Button</t>
        </is>
      </c>
      <c r="D319" s="370" t="n">
        <v>1</v>
      </c>
      <c r="E319" s="45" t="n">
        <v>0</v>
      </c>
      <c r="F319" s="370">
        <f>(1+E319)*D319</f>
        <v/>
      </c>
      <c r="G319" s="49" t="inlineStr">
        <is>
          <t>EA</t>
        </is>
      </c>
      <c r="H319" s="364" t="n">
        <v>250</v>
      </c>
      <c r="I319" s="365">
        <f>H319*F319</f>
        <v/>
      </c>
      <c r="J319" s="366" t="n">
        <v>100</v>
      </c>
      <c r="K319" s="367">
        <f>J319*F319</f>
        <v/>
      </c>
      <c r="L319" s="368">
        <f>K319+I319</f>
        <v/>
      </c>
      <c r="M319" s="369" t="n"/>
      <c r="N319" s="18" t="n"/>
      <c r="O319" s="2" t="n"/>
      <c r="P319" s="2" t="n"/>
      <c r="Q319" s="2" t="n"/>
      <c r="R319" s="2" t="n"/>
      <c r="S319" s="2" t="n"/>
      <c r="T319" s="2" t="n"/>
      <c r="U319" s="2" t="n"/>
      <c r="V319" s="2" t="n"/>
      <c r="W319" s="2" t="n"/>
      <c r="X319" s="2" t="n"/>
      <c r="Y319" s="2" t="n"/>
      <c r="Z319" s="2" t="n"/>
      <c r="AA319" s="2" t="n"/>
      <c r="AB319" s="2" t="n"/>
      <c r="AC319" s="2" t="n"/>
      <c r="AD319" s="2" t="n"/>
      <c r="AE319" s="2" t="n"/>
      <c r="AF319" s="2" t="n"/>
      <c r="AG319" s="2" t="n"/>
      <c r="AH319" s="2" t="n"/>
      <c r="AI319" s="2" t="n"/>
      <c r="AJ319" s="2" t="n"/>
      <c r="AK319" s="2" t="n"/>
      <c r="AL319" s="2" t="n"/>
      <c r="AM319" s="2" t="n"/>
      <c r="AN319" s="2" t="n"/>
      <c r="AO319" s="2" t="n"/>
      <c r="AP319" s="2" t="n"/>
      <c r="AQ319" s="2" t="n"/>
      <c r="AR319" s="2" t="n"/>
      <c r="AS319" s="2" t="n"/>
      <c r="AT319" s="2" t="n"/>
      <c r="AU319" s="2" t="n"/>
      <c r="AV319" s="2" t="n"/>
      <c r="AW319" s="2" t="n"/>
      <c r="AX319" s="2" t="n"/>
      <c r="AY319" s="2" t="n"/>
      <c r="AZ319" s="2" t="n"/>
      <c r="BA319" s="2" t="n"/>
      <c r="BB319" s="2" t="n"/>
      <c r="BC319" s="2" t="n"/>
      <c r="BD319" s="2" t="n"/>
      <c r="BE319" s="2" t="n"/>
      <c r="BF319" s="2" t="n"/>
      <c r="BG319" s="2" t="n"/>
      <c r="BH319" s="2" t="n"/>
      <c r="BI319" s="2" t="n"/>
      <c r="BJ319" s="2" t="n"/>
      <c r="BK319" s="2" t="n"/>
      <c r="BL319" s="2" t="n"/>
      <c r="BM319" s="2" t="n"/>
      <c r="BN319" s="2" t="n"/>
      <c r="BO319" s="2" t="n"/>
      <c r="BP319" s="2" t="n"/>
      <c r="BQ319" s="2" t="n"/>
      <c r="BR319" s="2" t="n"/>
      <c r="BS319" s="2" t="n"/>
      <c r="BT319" s="2" t="n"/>
      <c r="BU319" s="2" t="n"/>
      <c r="BV319" s="2" t="n"/>
      <c r="BW319" s="2" t="n"/>
    </row>
    <row r="320" ht="15.75" customFormat="1" customHeight="1" s="40">
      <c r="A320" s="54">
        <f>IF(F320&lt;&gt;"",1+MAX($A$2:A319),"")</f>
        <v/>
      </c>
      <c r="B320" s="381" t="n"/>
      <c r="C320" s="53" t="inlineStr">
        <is>
          <t>Emergency Phone</t>
        </is>
      </c>
      <c r="D320" s="370" t="n">
        <v>1</v>
      </c>
      <c r="E320" s="45" t="n">
        <v>0</v>
      </c>
      <c r="F320" s="370">
        <f>(1+E320)*D320</f>
        <v/>
      </c>
      <c r="G320" s="49" t="inlineStr">
        <is>
          <t>EA</t>
        </is>
      </c>
      <c r="H320" s="364" t="n">
        <v>375</v>
      </c>
      <c r="I320" s="365">
        <f>H320*F320</f>
        <v/>
      </c>
      <c r="J320" s="366" t="n">
        <v>110</v>
      </c>
      <c r="K320" s="367">
        <f>J320*F320</f>
        <v/>
      </c>
      <c r="L320" s="368">
        <f>K320+I320</f>
        <v/>
      </c>
      <c r="M320" s="369" t="n"/>
      <c r="N320" s="18" t="n"/>
      <c r="O320" s="2" t="n"/>
      <c r="P320" s="2" t="n"/>
      <c r="Q320" s="2" t="n"/>
      <c r="R320" s="2" t="n"/>
      <c r="S320" s="2" t="n"/>
      <c r="T320" s="2" t="n"/>
      <c r="U320" s="2" t="n"/>
      <c r="V320" s="2" t="n"/>
      <c r="W320" s="2" t="n"/>
      <c r="X320" s="2" t="n"/>
      <c r="Y320" s="2" t="n"/>
      <c r="Z320" s="2" t="n"/>
      <c r="AA320" s="2" t="n"/>
      <c r="AB320" s="2" t="n"/>
      <c r="AC320" s="2" t="n"/>
      <c r="AD320" s="2" t="n"/>
      <c r="AE320" s="2" t="n"/>
      <c r="AF320" s="2" t="n"/>
      <c r="AG320" s="2" t="n"/>
      <c r="AH320" s="2" t="n"/>
      <c r="AI320" s="2" t="n"/>
      <c r="AJ320" s="2" t="n"/>
      <c r="AK320" s="2" t="n"/>
      <c r="AL320" s="2" t="n"/>
      <c r="AM320" s="2" t="n"/>
      <c r="AN320" s="2" t="n"/>
      <c r="AO320" s="2" t="n"/>
      <c r="AP320" s="2" t="n"/>
      <c r="AQ320" s="2" t="n"/>
      <c r="AR320" s="2" t="n"/>
      <c r="AS320" s="2" t="n"/>
      <c r="AT320" s="2" t="n"/>
      <c r="AU320" s="2" t="n"/>
      <c r="AV320" s="2" t="n"/>
      <c r="AW320" s="2" t="n"/>
      <c r="AX320" s="2" t="n"/>
      <c r="AY320" s="2" t="n"/>
      <c r="AZ320" s="2" t="n"/>
      <c r="BA320" s="2" t="n"/>
      <c r="BB320" s="2" t="n"/>
      <c r="BC320" s="2" t="n"/>
      <c r="BD320" s="2" t="n"/>
      <c r="BE320" s="2" t="n"/>
      <c r="BF320" s="2" t="n"/>
      <c r="BG320" s="2" t="n"/>
      <c r="BH320" s="2" t="n"/>
      <c r="BI320" s="2" t="n"/>
      <c r="BJ320" s="2" t="n"/>
      <c r="BK320" s="2" t="n"/>
      <c r="BL320" s="2" t="n"/>
      <c r="BM320" s="2" t="n"/>
      <c r="BN320" s="2" t="n"/>
      <c r="BO320" s="2" t="n"/>
      <c r="BP320" s="2" t="n"/>
      <c r="BQ320" s="2" t="n"/>
      <c r="BR320" s="2" t="n"/>
      <c r="BS320" s="2" t="n"/>
      <c r="BT320" s="2" t="n"/>
      <c r="BU320" s="2" t="n"/>
      <c r="BV320" s="2" t="n"/>
      <c r="BW320" s="2" t="n"/>
    </row>
    <row r="321" ht="15.75" customFormat="1" customHeight="1" s="40">
      <c r="A321" s="54">
        <f>IF(F321&lt;&gt;"",1+MAX($A$2:A320),"")</f>
        <v/>
      </c>
      <c r="B321" s="60" t="n"/>
      <c r="C321" s="15" t="n"/>
      <c r="D321" s="370" t="n"/>
      <c r="E321" s="45" t="n"/>
      <c r="F321" s="370" t="n"/>
      <c r="G321" s="49" t="n"/>
      <c r="H321" s="364" t="n"/>
      <c r="I321" s="365" t="n"/>
      <c r="J321" s="366" t="n"/>
      <c r="K321" s="367" t="n"/>
      <c r="L321" s="368" t="n"/>
      <c r="M321" s="369" t="n"/>
      <c r="N321" s="18" t="n"/>
      <c r="O321" s="2" t="n"/>
      <c r="P321" s="2" t="n"/>
      <c r="Q321" s="2" t="n"/>
      <c r="R321" s="2" t="n"/>
      <c r="S321" s="2" t="n"/>
      <c r="T321" s="2" t="n"/>
      <c r="U321" s="2" t="n"/>
      <c r="V321" s="2" t="n"/>
      <c r="W321" s="2" t="n"/>
      <c r="X321" s="2" t="n"/>
      <c r="Y321" s="2" t="n"/>
      <c r="Z321" s="2" t="n"/>
      <c r="AA321" s="2" t="n"/>
      <c r="AB321" s="2" t="n"/>
      <c r="AC321" s="2" t="n"/>
      <c r="AD321" s="2" t="n"/>
      <c r="AE321" s="2" t="n"/>
      <c r="AF321" s="2" t="n"/>
      <c r="AG321" s="2" t="n"/>
      <c r="AH321" s="2" t="n"/>
      <c r="AI321" s="2" t="n"/>
      <c r="AJ321" s="2" t="n"/>
      <c r="AK321" s="2" t="n"/>
      <c r="AL321" s="2" t="n"/>
      <c r="AM321" s="2" t="n"/>
      <c r="AN321" s="2" t="n"/>
      <c r="AO321" s="2" t="n"/>
      <c r="AP321" s="2" t="n"/>
      <c r="AQ321" s="2" t="n"/>
      <c r="AR321" s="2" t="n"/>
      <c r="AS321" s="2" t="n"/>
      <c r="AT321" s="2" t="n"/>
      <c r="AU321" s="2" t="n"/>
      <c r="AV321" s="2" t="n"/>
      <c r="AW321" s="2" t="n"/>
      <c r="AX321" s="2" t="n"/>
      <c r="AY321" s="2" t="n"/>
      <c r="AZ321" s="2" t="n"/>
      <c r="BA321" s="2" t="n"/>
      <c r="BB321" s="2" t="n"/>
      <c r="BC321" s="2" t="n"/>
      <c r="BD321" s="2" t="n"/>
      <c r="BE321" s="2" t="n"/>
      <c r="BF321" s="2" t="n"/>
      <c r="BG321" s="2" t="n"/>
      <c r="BH321" s="2" t="n"/>
      <c r="BI321" s="2" t="n"/>
      <c r="BJ321" s="2" t="n"/>
      <c r="BK321" s="2" t="n"/>
      <c r="BL321" s="2" t="n"/>
      <c r="BM321" s="2" t="n"/>
      <c r="BN321" s="2" t="n"/>
      <c r="BO321" s="2" t="n"/>
      <c r="BP321" s="2" t="n"/>
      <c r="BQ321" s="2" t="n"/>
      <c r="BR321" s="2" t="n"/>
      <c r="BS321" s="2" t="n"/>
      <c r="BT321" s="2" t="n"/>
      <c r="BU321" s="2" t="n"/>
      <c r="BV321" s="2" t="n"/>
      <c r="BW321" s="2" t="n"/>
    </row>
    <row r="322" ht="20.25" customFormat="1" customHeight="1" s="41">
      <c r="A322" s="272" t="inlineStr">
        <is>
          <t>21. FIRE PROTECTION</t>
        </is>
      </c>
      <c r="B322" s="306" t="n"/>
      <c r="C322" s="306" t="n"/>
      <c r="D322" s="306" t="n"/>
      <c r="E322" s="306" t="n"/>
      <c r="F322" s="306" t="n"/>
      <c r="G322" s="306" t="n"/>
      <c r="H322" s="306" t="n"/>
      <c r="I322" s="306" t="n"/>
      <c r="J322" s="306" t="n"/>
      <c r="K322" s="306" t="n"/>
      <c r="L322" s="306" t="n"/>
      <c r="M322" s="306" t="n"/>
      <c r="N322" s="362">
        <f>SUM(L323:L326)</f>
        <v/>
      </c>
      <c r="O322" s="2" t="n"/>
      <c r="P322" s="2" t="n"/>
    </row>
    <row r="323" ht="15.75" customFormat="1" customHeight="1" s="40">
      <c r="A323" s="54">
        <f>IF(F323&lt;&gt;"",1+MAX($A$2:A322),"")</f>
        <v/>
      </c>
      <c r="B323" s="76" t="n"/>
      <c r="C323" s="15" t="n"/>
      <c r="D323" s="370" t="n"/>
      <c r="E323" s="45" t="n"/>
      <c r="F323" s="370" t="n"/>
      <c r="G323" s="49" t="n"/>
      <c r="H323" s="364" t="n"/>
      <c r="I323" s="365" t="n"/>
      <c r="J323" s="371" t="n"/>
      <c r="K323" s="367" t="n"/>
      <c r="L323" s="368" t="n"/>
      <c r="M323" s="369" t="n"/>
      <c r="N323" s="18" t="n"/>
      <c r="O323" s="2" t="n"/>
      <c r="P323" s="2" t="n"/>
      <c r="Q323" s="2" t="n"/>
      <c r="R323" s="2" t="n"/>
      <c r="S323" s="2" t="n"/>
      <c r="T323" s="2" t="n"/>
      <c r="U323" s="2" t="n"/>
      <c r="V323" s="2" t="n"/>
      <c r="W323" s="2" t="n"/>
      <c r="X323" s="2" t="n"/>
      <c r="Y323" s="2" t="n"/>
      <c r="Z323" s="2" t="n"/>
      <c r="AA323" s="2" t="n"/>
      <c r="AB323" s="2" t="n"/>
      <c r="AC323" s="2" t="n"/>
      <c r="AD323" s="2" t="n"/>
      <c r="AE323" s="2" t="n"/>
      <c r="AF323" s="2" t="n"/>
      <c r="AG323" s="2" t="n"/>
      <c r="AH323" s="2" t="n"/>
      <c r="AI323" s="2" t="n"/>
      <c r="AJ323" s="2" t="n"/>
      <c r="AK323" s="2" t="n"/>
      <c r="AL323" s="2" t="n"/>
      <c r="AM323" s="2" t="n"/>
      <c r="AN323" s="2" t="n"/>
      <c r="AO323" s="2" t="n"/>
      <c r="AP323" s="2" t="n"/>
      <c r="AQ323" s="2" t="n"/>
      <c r="AR323" s="2" t="n"/>
      <c r="AS323" s="2" t="n"/>
      <c r="AT323" s="2" t="n"/>
      <c r="AU323" s="2" t="n"/>
      <c r="AV323" s="2" t="n"/>
      <c r="AW323" s="2" t="n"/>
      <c r="AX323" s="2" t="n"/>
      <c r="AY323" s="2" t="n"/>
      <c r="AZ323" s="2" t="n"/>
      <c r="BA323" s="2" t="n"/>
      <c r="BB323" s="2" t="n"/>
      <c r="BC323" s="2" t="n"/>
      <c r="BD323" s="2" t="n"/>
      <c r="BE323" s="2" t="n"/>
      <c r="BF323" s="2" t="n"/>
      <c r="BG323" s="2" t="n"/>
      <c r="BH323" s="2" t="n"/>
      <c r="BI323" s="2" t="n"/>
      <c r="BJ323" s="2" t="n"/>
      <c r="BK323" s="2" t="n"/>
      <c r="BL323" s="2" t="n"/>
      <c r="BM323" s="2" t="n"/>
      <c r="BN323" s="2" t="n"/>
      <c r="BO323" s="2" t="n"/>
      <c r="BP323" s="2" t="n"/>
      <c r="BQ323" s="2" t="n"/>
      <c r="BR323" s="2" t="n"/>
      <c r="BS323" s="2" t="n"/>
      <c r="BT323" s="2" t="n"/>
      <c r="BU323" s="2" t="n"/>
      <c r="BV323" s="2" t="n"/>
      <c r="BW323" s="2" t="n"/>
    </row>
    <row r="324" ht="15.75" customFormat="1" customHeight="1" s="40">
      <c r="A324" s="54">
        <f>IF(F324&lt;&gt;"",1+MAX($A$2:A323),"")</f>
        <v/>
      </c>
      <c r="B324" s="238" t="inlineStr">
        <is>
          <t>A.02</t>
        </is>
      </c>
      <c r="C324" s="300" t="inlineStr">
        <is>
          <t>ALLOWANCE</t>
        </is>
      </c>
      <c r="D324" s="370" t="n"/>
      <c r="E324" s="45" t="n"/>
      <c r="F324" s="370" t="n"/>
      <c r="G324" s="49" t="n"/>
      <c r="H324" s="364" t="n"/>
      <c r="I324" s="365" t="n"/>
      <c r="J324" s="366" t="n"/>
      <c r="K324" s="367" t="n"/>
      <c r="L324" s="368" t="n"/>
      <c r="M324" s="369" t="n"/>
      <c r="N324" s="18" t="n"/>
      <c r="O324" s="2" t="n"/>
      <c r="P324" s="2" t="n"/>
      <c r="Q324" s="2" t="n"/>
      <c r="R324" s="2" t="n"/>
      <c r="S324" s="2" t="n"/>
      <c r="T324" s="2" t="n"/>
      <c r="U324" s="2" t="n"/>
      <c r="V324" s="2" t="n"/>
      <c r="W324" s="2" t="n"/>
      <c r="X324" s="2" t="n"/>
      <c r="Y324" s="2" t="n"/>
      <c r="Z324" s="2" t="n"/>
      <c r="AA324" s="2" t="n"/>
      <c r="AB324" s="2" t="n"/>
      <c r="AC324" s="2" t="n"/>
      <c r="AD324" s="2" t="n"/>
      <c r="AE324" s="2" t="n"/>
      <c r="AF324" s="2" t="n"/>
      <c r="AG324" s="2" t="n"/>
      <c r="AH324" s="2" t="n"/>
      <c r="AI324" s="2" t="n"/>
      <c r="AJ324" s="2" t="n"/>
      <c r="AK324" s="2" t="n"/>
      <c r="AL324" s="2" t="n"/>
      <c r="AM324" s="2" t="n"/>
      <c r="AN324" s="2" t="n"/>
      <c r="AO324" s="2" t="n"/>
      <c r="AP324" s="2" t="n"/>
      <c r="AQ324" s="2" t="n"/>
      <c r="AR324" s="2" t="n"/>
      <c r="AS324" s="2" t="n"/>
      <c r="AT324" s="2" t="n"/>
      <c r="AU324" s="2" t="n"/>
      <c r="AV324" s="2" t="n"/>
      <c r="AW324" s="2" t="n"/>
      <c r="AX324" s="2" t="n"/>
      <c r="AY324" s="2" t="n"/>
      <c r="AZ324" s="2" t="n"/>
      <c r="BA324" s="2" t="n"/>
      <c r="BB324" s="2" t="n"/>
      <c r="BC324" s="2" t="n"/>
      <c r="BD324" s="2" t="n"/>
      <c r="BE324" s="2" t="n"/>
      <c r="BF324" s="2" t="n"/>
      <c r="BG324" s="2" t="n"/>
      <c r="BH324" s="2" t="n"/>
      <c r="BI324" s="2" t="n"/>
      <c r="BJ324" s="2" t="n"/>
      <c r="BK324" s="2" t="n"/>
      <c r="BL324" s="2" t="n"/>
      <c r="BM324" s="2" t="n"/>
      <c r="BN324" s="2" t="n"/>
      <c r="BO324" s="2" t="n"/>
      <c r="BP324" s="2" t="n"/>
      <c r="BQ324" s="2" t="n"/>
      <c r="BR324" s="2" t="n"/>
      <c r="BS324" s="2" t="n"/>
      <c r="BT324" s="2" t="n"/>
      <c r="BU324" s="2" t="n"/>
      <c r="BV324" s="2" t="n"/>
      <c r="BW324" s="2" t="n"/>
    </row>
    <row r="325" ht="15.75" customFormat="1" customHeight="1" s="40">
      <c r="A325" s="54">
        <f>IF(F325&lt;&gt;"",1+MAX($A$2:A324),"")</f>
        <v/>
      </c>
      <c r="B325" s="372" t="n"/>
      <c r="C325" s="53" t="inlineStr">
        <is>
          <t>Allowance Provided For Fire Suppression, Sprinkler Heads etc</t>
        </is>
      </c>
      <c r="D325" s="370" t="n">
        <v>1</v>
      </c>
      <c r="E325" s="45" t="n">
        <v>0</v>
      </c>
      <c r="F325" s="370">
        <f>(1+E325)*D325</f>
        <v/>
      </c>
      <c r="G325" s="49" t="inlineStr">
        <is>
          <t>LS</t>
        </is>
      </c>
      <c r="H325" s="385" t="n">
        <v>25000</v>
      </c>
      <c r="I325" s="365">
        <f>H325*F325</f>
        <v/>
      </c>
      <c r="J325" s="386" t="n">
        <v>45000</v>
      </c>
      <c r="K325" s="367">
        <f>J325*F325</f>
        <v/>
      </c>
      <c r="L325" s="368">
        <f>K325+I325</f>
        <v/>
      </c>
      <c r="M325" s="369" t="n"/>
      <c r="N325" s="18" t="n"/>
      <c r="O325" s="2" t="n"/>
      <c r="P325" s="2" t="n"/>
      <c r="Q325" s="2" t="n"/>
      <c r="R325" s="2" t="n"/>
      <c r="S325" s="2" t="n"/>
      <c r="T325" s="2" t="n"/>
      <c r="U325" s="2" t="n"/>
      <c r="V325" s="2" t="n"/>
      <c r="W325" s="2" t="n"/>
      <c r="X325" s="2" t="n"/>
      <c r="Y325" s="2" t="n"/>
      <c r="Z325" s="2" t="n"/>
      <c r="AA325" s="2" t="n"/>
      <c r="AB325" s="2" t="n"/>
      <c r="AC325" s="2" t="n"/>
      <c r="AD325" s="2" t="n"/>
      <c r="AE325" s="2" t="n"/>
      <c r="AF325" s="2" t="n"/>
      <c r="AG325" s="2" t="n"/>
      <c r="AH325" s="2" t="n"/>
      <c r="AI325" s="2" t="n"/>
      <c r="AJ325" s="2" t="n"/>
      <c r="AK325" s="2" t="n"/>
      <c r="AL325" s="2" t="n"/>
      <c r="AM325" s="2" t="n"/>
      <c r="AN325" s="2" t="n"/>
      <c r="AO325" s="2" t="n"/>
      <c r="AP325" s="2" t="n"/>
      <c r="AQ325" s="2" t="n"/>
      <c r="AR325" s="2" t="n"/>
      <c r="AS325" s="2" t="n"/>
      <c r="AT325" s="2" t="n"/>
      <c r="AU325" s="2" t="n"/>
      <c r="AV325" s="2" t="n"/>
      <c r="AW325" s="2" t="n"/>
      <c r="AX325" s="2" t="n"/>
      <c r="AY325" s="2" t="n"/>
      <c r="AZ325" s="2" t="n"/>
      <c r="BA325" s="2" t="n"/>
      <c r="BB325" s="2" t="n"/>
      <c r="BC325" s="2" t="n"/>
      <c r="BD325" s="2" t="n"/>
      <c r="BE325" s="2" t="n"/>
      <c r="BF325" s="2" t="n"/>
      <c r="BG325" s="2" t="n"/>
      <c r="BH325" s="2" t="n"/>
      <c r="BI325" s="2" t="n"/>
      <c r="BJ325" s="2" t="n"/>
      <c r="BK325" s="2" t="n"/>
      <c r="BL325" s="2" t="n"/>
      <c r="BM325" s="2" t="n"/>
      <c r="BN325" s="2" t="n"/>
      <c r="BO325" s="2" t="n"/>
      <c r="BP325" s="2" t="n"/>
      <c r="BQ325" s="2" t="n"/>
      <c r="BR325" s="2" t="n"/>
      <c r="BS325" s="2" t="n"/>
      <c r="BT325" s="2" t="n"/>
      <c r="BU325" s="2" t="n"/>
      <c r="BV325" s="2" t="n"/>
      <c r="BW325" s="2" t="n"/>
    </row>
    <row r="326" ht="15.75" customFormat="1" customHeight="1" s="90">
      <c r="A326" s="54">
        <f>IF(F326&lt;&gt;"",1+MAX($A$2:A325),"")</f>
        <v/>
      </c>
      <c r="B326" s="77" t="n"/>
      <c r="C326" s="78" t="n"/>
      <c r="D326" s="395" t="n"/>
      <c r="E326" s="80" t="n"/>
      <c r="F326" s="395" t="n"/>
      <c r="G326" s="81" t="n"/>
      <c r="H326" s="396" t="n"/>
      <c r="I326" s="397" t="n"/>
      <c r="J326" s="398" t="n"/>
      <c r="K326" s="399" t="n"/>
      <c r="L326" s="400" t="n"/>
      <c r="M326" s="401" t="n"/>
      <c r="N326" s="88" t="n"/>
      <c r="O326" s="89" t="n"/>
      <c r="P326" s="89" t="n"/>
      <c r="Q326" s="89" t="n"/>
      <c r="R326" s="89" t="n"/>
      <c r="S326" s="89" t="n"/>
      <c r="T326" s="89" t="n"/>
      <c r="U326" s="89" t="n"/>
      <c r="V326" s="89" t="n"/>
      <c r="W326" s="89" t="n"/>
      <c r="X326" s="89" t="n"/>
      <c r="Y326" s="89" t="n"/>
      <c r="Z326" s="89" t="n"/>
      <c r="AA326" s="89" t="n"/>
      <c r="AB326" s="89" t="n"/>
      <c r="AC326" s="89" t="n"/>
      <c r="AD326" s="89" t="n"/>
      <c r="AE326" s="89" t="n"/>
      <c r="AF326" s="89" t="n"/>
      <c r="AG326" s="89" t="n"/>
      <c r="AH326" s="89" t="n"/>
      <c r="AI326" s="89" t="n"/>
      <c r="AJ326" s="89" t="n"/>
      <c r="AK326" s="89" t="n"/>
      <c r="AL326" s="89" t="n"/>
      <c r="AM326" s="89" t="n"/>
      <c r="AN326" s="89" t="n"/>
      <c r="AO326" s="89" t="n"/>
      <c r="AP326" s="89" t="n"/>
      <c r="AQ326" s="89" t="n"/>
      <c r="AR326" s="89" t="n"/>
      <c r="AS326" s="89" t="n"/>
      <c r="AT326" s="89" t="n"/>
      <c r="AU326" s="89" t="n"/>
      <c r="AV326" s="89" t="n"/>
      <c r="AW326" s="89" t="n"/>
      <c r="AX326" s="89" t="n"/>
      <c r="AY326" s="89" t="n"/>
      <c r="AZ326" s="89" t="n"/>
      <c r="BA326" s="89" t="n"/>
      <c r="BB326" s="89" t="n"/>
      <c r="BC326" s="89" t="n"/>
      <c r="BD326" s="89" t="n"/>
      <c r="BE326" s="89" t="n"/>
      <c r="BF326" s="89" t="n"/>
      <c r="BG326" s="89" t="n"/>
      <c r="BH326" s="89" t="n"/>
      <c r="BI326" s="89" t="n"/>
      <c r="BJ326" s="89" t="n"/>
      <c r="BK326" s="89" t="n"/>
      <c r="BL326" s="89" t="n"/>
      <c r="BM326" s="89" t="n"/>
      <c r="BN326" s="89" t="n"/>
      <c r="BO326" s="89" t="n"/>
      <c r="BP326" s="89" t="n"/>
      <c r="BQ326" s="89" t="n"/>
      <c r="BR326" s="89" t="n"/>
      <c r="BS326" s="89" t="n"/>
      <c r="BT326" s="89" t="n"/>
      <c r="BU326" s="89" t="n"/>
      <c r="BV326" s="89" t="n"/>
      <c r="BW326" s="89" t="n"/>
    </row>
    <row r="327" ht="20.25" customFormat="1" customHeight="1" s="41">
      <c r="A327" s="272" t="inlineStr">
        <is>
          <t>22. PLUMBING</t>
        </is>
      </c>
      <c r="B327" s="306" t="n"/>
      <c r="C327" s="306" t="n"/>
      <c r="D327" s="306" t="n"/>
      <c r="E327" s="306" t="n"/>
      <c r="F327" s="306" t="n"/>
      <c r="G327" s="306" t="n"/>
      <c r="H327" s="306" t="n"/>
      <c r="I327" s="306" t="n"/>
      <c r="J327" s="306" t="n"/>
      <c r="K327" s="306" t="n"/>
      <c r="L327" s="306" t="n"/>
      <c r="M327" s="306" t="n"/>
      <c r="N327" s="362">
        <f>SUM(L328:L366)</f>
        <v/>
      </c>
      <c r="O327" s="2" t="n"/>
      <c r="P327" s="2" t="n"/>
    </row>
    <row r="328" ht="15.75" customFormat="1" customHeight="1" s="40">
      <c r="A328" s="93">
        <f>IF(F328&lt;&gt;"",1+MAX($A$2:A327),"")</f>
        <v/>
      </c>
      <c r="B328" s="135" t="n"/>
      <c r="C328" s="115" t="n"/>
      <c r="D328" s="373" t="n"/>
      <c r="E328" s="97" t="n"/>
      <c r="F328" s="373" t="n"/>
      <c r="G328" s="98" t="n"/>
      <c r="H328" s="374" t="n"/>
      <c r="I328" s="375" t="n"/>
      <c r="J328" s="376" t="n"/>
      <c r="K328" s="377" t="n"/>
      <c r="L328" s="378" t="n"/>
      <c r="M328" s="402" t="n"/>
      <c r="N328" s="18" t="n"/>
      <c r="O328" s="2" t="n"/>
      <c r="P328" s="2" t="n"/>
      <c r="Q328" s="2" t="n"/>
      <c r="R328" s="2" t="n"/>
      <c r="S328" s="2" t="n"/>
      <c r="T328" s="2" t="n"/>
      <c r="U328" s="2" t="n"/>
      <c r="V328" s="2" t="n"/>
      <c r="W328" s="2" t="n"/>
      <c r="X328" s="2" t="n"/>
      <c r="Y328" s="2" t="n"/>
      <c r="Z328" s="2" t="n"/>
      <c r="AA328" s="2" t="n"/>
      <c r="AB328" s="2" t="n"/>
      <c r="AC328" s="2" t="n"/>
      <c r="AD328" s="2" t="n"/>
      <c r="AE328" s="2" t="n"/>
      <c r="AF328" s="2" t="n"/>
      <c r="AG328" s="2" t="n"/>
      <c r="AH328" s="2" t="n"/>
      <c r="AI328" s="2" t="n"/>
      <c r="AJ328" s="2" t="n"/>
      <c r="AK328" s="2" t="n"/>
      <c r="AL328" s="2" t="n"/>
      <c r="AM328" s="2" t="n"/>
      <c r="AN328" s="2" t="n"/>
      <c r="AO328" s="2" t="n"/>
      <c r="AP328" s="2" t="n"/>
      <c r="AQ328" s="2" t="n"/>
      <c r="AR328" s="2" t="n"/>
      <c r="AS328" s="2" t="n"/>
      <c r="AT328" s="2" t="n"/>
      <c r="AU328" s="2" t="n"/>
      <c r="AV328" s="2" t="n"/>
      <c r="AW328" s="2" t="n"/>
      <c r="AX328" s="2" t="n"/>
      <c r="AY328" s="2" t="n"/>
      <c r="AZ328" s="2" t="n"/>
      <c r="BA328" s="2" t="n"/>
      <c r="BB328" s="2" t="n"/>
      <c r="BC328" s="2" t="n"/>
      <c r="BD328" s="2" t="n"/>
      <c r="BE328" s="2" t="n"/>
      <c r="BF328" s="2" t="n"/>
      <c r="BG328" s="2" t="n"/>
      <c r="BH328" s="2" t="n"/>
      <c r="BI328" s="2" t="n"/>
      <c r="BJ328" s="2" t="n"/>
      <c r="BK328" s="2" t="n"/>
      <c r="BL328" s="2" t="n"/>
      <c r="BM328" s="2" t="n"/>
      <c r="BN328" s="2" t="n"/>
      <c r="BO328" s="2" t="n"/>
      <c r="BP328" s="2" t="n"/>
      <c r="BQ328" s="2" t="n"/>
      <c r="BR328" s="2" t="n"/>
      <c r="BS328" s="2" t="n"/>
      <c r="BT328" s="2" t="n"/>
      <c r="BU328" s="2" t="n"/>
      <c r="BV328" s="2" t="n"/>
      <c r="BW328" s="2" t="n"/>
    </row>
    <row r="329" ht="15.75" customFormat="1" customHeight="1" s="40">
      <c r="A329" s="93">
        <f>IF(F329&lt;&gt;"",1+MAX($A$2:A328),"")</f>
        <v/>
      </c>
      <c r="B329" s="94" t="n"/>
      <c r="C329" s="300" t="inlineStr">
        <is>
          <t>PIPING</t>
        </is>
      </c>
      <c r="D329" s="373" t="n"/>
      <c r="E329" s="97" t="n"/>
      <c r="F329" s="373" t="n"/>
      <c r="G329" s="98" t="n"/>
      <c r="H329" s="374" t="n"/>
      <c r="I329" s="375" t="n"/>
      <c r="J329" s="380" t="n"/>
      <c r="K329" s="377" t="n"/>
      <c r="L329" s="378" t="n"/>
      <c r="M329" s="402" t="n"/>
      <c r="N329" s="18" t="n"/>
      <c r="O329" s="2" t="n"/>
      <c r="P329" s="2" t="n"/>
      <c r="Q329" s="2" t="n"/>
      <c r="R329" s="2" t="n"/>
      <c r="S329" s="2" t="n"/>
      <c r="T329" s="2" t="n"/>
      <c r="U329" s="2" t="n"/>
      <c r="V329" s="2" t="n"/>
      <c r="W329" s="2" t="n"/>
      <c r="X329" s="2" t="n"/>
      <c r="Y329" s="2" t="n"/>
      <c r="Z329" s="2" t="n"/>
      <c r="AA329" s="2" t="n"/>
      <c r="AB329" s="2" t="n"/>
      <c r="AC329" s="2" t="n"/>
      <c r="AD329" s="2" t="n"/>
      <c r="AE329" s="2" t="n"/>
      <c r="AF329" s="2" t="n"/>
      <c r="AG329" s="2" t="n"/>
      <c r="AH329" s="2" t="n"/>
      <c r="AI329" s="2" t="n"/>
      <c r="AJ329" s="2" t="n"/>
      <c r="AK329" s="2" t="n"/>
      <c r="AL329" s="2" t="n"/>
      <c r="AM329" s="2" t="n"/>
      <c r="AN329" s="2" t="n"/>
      <c r="AO329" s="2" t="n"/>
      <c r="AP329" s="2" t="n"/>
      <c r="AQ329" s="2" t="n"/>
      <c r="AR329" s="2" t="n"/>
      <c r="AS329" s="2" t="n"/>
      <c r="AT329" s="2" t="n"/>
      <c r="AU329" s="2" t="n"/>
      <c r="AV329" s="2" t="n"/>
      <c r="AW329" s="2" t="n"/>
      <c r="AX329" s="2" t="n"/>
      <c r="AY329" s="2" t="n"/>
      <c r="AZ329" s="2" t="n"/>
      <c r="BA329" s="2" t="n"/>
      <c r="BB329" s="2" t="n"/>
      <c r="BC329" s="2" t="n"/>
      <c r="BD329" s="2" t="n"/>
      <c r="BE329" s="2" t="n"/>
      <c r="BF329" s="2" t="n"/>
      <c r="BG329" s="2" t="n"/>
      <c r="BH329" s="2" t="n"/>
      <c r="BI329" s="2" t="n"/>
      <c r="BJ329" s="2" t="n"/>
      <c r="BK329" s="2" t="n"/>
      <c r="BL329" s="2" t="n"/>
      <c r="BM329" s="2" t="n"/>
      <c r="BN329" s="2" t="n"/>
      <c r="BO329" s="2" t="n"/>
      <c r="BP329" s="2" t="n"/>
      <c r="BQ329" s="2" t="n"/>
      <c r="BR329" s="2" t="n"/>
      <c r="BS329" s="2" t="n"/>
      <c r="BT329" s="2" t="n"/>
      <c r="BU329" s="2" t="n"/>
      <c r="BV329" s="2" t="n"/>
      <c r="BW329" s="2" t="n"/>
    </row>
    <row r="330" ht="15.75" customFormat="1" customHeight="1" s="40">
      <c r="A330" s="93">
        <f>IF(F330&lt;&gt;"",1+MAX($A$2:A329),"")</f>
        <v/>
      </c>
      <c r="B330" s="381" t="n"/>
      <c r="C330" s="95" t="inlineStr">
        <is>
          <t>1" Dia Cold Water Pipe</t>
        </is>
      </c>
      <c r="D330" s="373" t="n">
        <v>1800</v>
      </c>
      <c r="E330" s="97" t="n">
        <v>0.1</v>
      </c>
      <c r="F330" s="373">
        <f>(1+E330)*D330</f>
        <v/>
      </c>
      <c r="G330" s="98" t="inlineStr">
        <is>
          <t>LF</t>
        </is>
      </c>
      <c r="H330" s="374" t="n">
        <v>7.94</v>
      </c>
      <c r="I330" s="375">
        <f>H330*F330</f>
        <v/>
      </c>
      <c r="J330" s="380" t="n">
        <v>15.2</v>
      </c>
      <c r="K330" s="377">
        <f>J330*F330</f>
        <v/>
      </c>
      <c r="L330" s="378">
        <f>K330+I330</f>
        <v/>
      </c>
      <c r="M330" s="402" t="n"/>
      <c r="N330" s="18" t="n"/>
      <c r="O330" s="2" t="n"/>
      <c r="P330" s="2" t="n"/>
      <c r="Q330" s="2" t="n"/>
      <c r="R330" s="2" t="n"/>
      <c r="S330" s="2" t="n"/>
      <c r="T330" s="2" t="n"/>
      <c r="U330" s="2" t="n"/>
      <c r="V330" s="2" t="n"/>
      <c r="W330" s="2" t="n"/>
      <c r="X330" s="2" t="n"/>
      <c r="Y330" s="2" t="n"/>
      <c r="Z330" s="2" t="n"/>
      <c r="AA330" s="2" t="n"/>
      <c r="AB330" s="2" t="n"/>
      <c r="AC330" s="2" t="n"/>
      <c r="AD330" s="2" t="n"/>
      <c r="AE330" s="2" t="n"/>
      <c r="AF330" s="2" t="n"/>
      <c r="AG330" s="2" t="n"/>
      <c r="AH330" s="2" t="n"/>
      <c r="AI330" s="2" t="n"/>
      <c r="AJ330" s="2" t="n"/>
      <c r="AK330" s="2" t="n"/>
      <c r="AL330" s="2" t="n"/>
      <c r="AM330" s="2" t="n"/>
      <c r="AN330" s="2" t="n"/>
      <c r="AO330" s="2" t="n"/>
      <c r="AP330" s="2" t="n"/>
      <c r="AQ330" s="2" t="n"/>
      <c r="AR330" s="2" t="n"/>
      <c r="AS330" s="2" t="n"/>
      <c r="AT330" s="2" t="n"/>
      <c r="AU330" s="2" t="n"/>
      <c r="AV330" s="2" t="n"/>
      <c r="AW330" s="2" t="n"/>
      <c r="AX330" s="2" t="n"/>
      <c r="AY330" s="2" t="n"/>
      <c r="AZ330" s="2" t="n"/>
      <c r="BA330" s="2" t="n"/>
      <c r="BB330" s="2" t="n"/>
      <c r="BC330" s="2" t="n"/>
      <c r="BD330" s="2" t="n"/>
      <c r="BE330" s="2" t="n"/>
      <c r="BF330" s="2" t="n"/>
      <c r="BG330" s="2" t="n"/>
      <c r="BH330" s="2" t="n"/>
      <c r="BI330" s="2" t="n"/>
      <c r="BJ330" s="2" t="n"/>
      <c r="BK330" s="2" t="n"/>
      <c r="BL330" s="2" t="n"/>
      <c r="BM330" s="2" t="n"/>
      <c r="BN330" s="2" t="n"/>
      <c r="BO330" s="2" t="n"/>
      <c r="BP330" s="2" t="n"/>
      <c r="BQ330" s="2" t="n"/>
      <c r="BR330" s="2" t="n"/>
      <c r="BS330" s="2" t="n"/>
      <c r="BT330" s="2" t="n"/>
      <c r="BU330" s="2" t="n"/>
      <c r="BV330" s="2" t="n"/>
      <c r="BW330" s="2" t="n"/>
    </row>
    <row r="331" ht="15.75" customFormat="1" customHeight="1" s="40">
      <c r="A331" s="93">
        <f>IF(F331&lt;&gt;"",1+MAX($A$2:A330),"")</f>
        <v/>
      </c>
      <c r="B331" s="381" t="n"/>
      <c r="C331" s="95" t="inlineStr">
        <is>
          <t>1-1/2" Dia Cold Water Pipe</t>
        </is>
      </c>
      <c r="D331" s="373" t="n">
        <v>110</v>
      </c>
      <c r="E331" s="97" t="n">
        <v>0.1</v>
      </c>
      <c r="F331" s="373">
        <f>(1+E331)*D331</f>
        <v/>
      </c>
      <c r="G331" s="98" t="inlineStr">
        <is>
          <t>LF</t>
        </is>
      </c>
      <c r="H331" s="374" t="n">
        <v>12.84</v>
      </c>
      <c r="I331" s="375">
        <f>H331*F331</f>
        <v/>
      </c>
      <c r="J331" s="380" t="n">
        <v>19.36</v>
      </c>
      <c r="K331" s="377">
        <f>J331*F331</f>
        <v/>
      </c>
      <c r="L331" s="378">
        <f>K331+I331</f>
        <v/>
      </c>
      <c r="M331" s="402" t="n"/>
      <c r="N331" s="18" t="n"/>
      <c r="O331" s="2" t="n"/>
      <c r="P331" s="2" t="n"/>
      <c r="Q331" s="2" t="n"/>
      <c r="R331" s="2" t="n"/>
      <c r="S331" s="2" t="n"/>
      <c r="T331" s="2" t="n"/>
      <c r="U331" s="2" t="n"/>
      <c r="V331" s="2" t="n"/>
      <c r="W331" s="2" t="n"/>
      <c r="X331" s="2" t="n"/>
      <c r="Y331" s="2" t="n"/>
      <c r="Z331" s="2" t="n"/>
      <c r="AA331" s="2" t="n"/>
      <c r="AB331" s="2" t="n"/>
      <c r="AC331" s="2" t="n"/>
      <c r="AD331" s="2" t="n"/>
      <c r="AE331" s="2" t="n"/>
      <c r="AF331" s="2" t="n"/>
      <c r="AG331" s="2" t="n"/>
      <c r="AH331" s="2" t="n"/>
      <c r="AI331" s="2" t="n"/>
      <c r="AJ331" s="2" t="n"/>
      <c r="AK331" s="2" t="n"/>
      <c r="AL331" s="2" t="n"/>
      <c r="AM331" s="2" t="n"/>
      <c r="AN331" s="2" t="n"/>
      <c r="AO331" s="2" t="n"/>
      <c r="AP331" s="2" t="n"/>
      <c r="AQ331" s="2" t="n"/>
      <c r="AR331" s="2" t="n"/>
      <c r="AS331" s="2" t="n"/>
      <c r="AT331" s="2" t="n"/>
      <c r="AU331" s="2" t="n"/>
      <c r="AV331" s="2" t="n"/>
      <c r="AW331" s="2" t="n"/>
      <c r="AX331" s="2" t="n"/>
      <c r="AY331" s="2" t="n"/>
      <c r="AZ331" s="2" t="n"/>
      <c r="BA331" s="2" t="n"/>
      <c r="BB331" s="2" t="n"/>
      <c r="BC331" s="2" t="n"/>
      <c r="BD331" s="2" t="n"/>
      <c r="BE331" s="2" t="n"/>
      <c r="BF331" s="2" t="n"/>
      <c r="BG331" s="2" t="n"/>
      <c r="BH331" s="2" t="n"/>
      <c r="BI331" s="2" t="n"/>
      <c r="BJ331" s="2" t="n"/>
      <c r="BK331" s="2" t="n"/>
      <c r="BL331" s="2" t="n"/>
      <c r="BM331" s="2" t="n"/>
      <c r="BN331" s="2" t="n"/>
      <c r="BO331" s="2" t="n"/>
      <c r="BP331" s="2" t="n"/>
      <c r="BQ331" s="2" t="n"/>
      <c r="BR331" s="2" t="n"/>
      <c r="BS331" s="2" t="n"/>
      <c r="BT331" s="2" t="n"/>
      <c r="BU331" s="2" t="n"/>
      <c r="BV331" s="2" t="n"/>
      <c r="BW331" s="2" t="n"/>
    </row>
    <row r="332" ht="15.75" customFormat="1" customHeight="1" s="40">
      <c r="A332" s="93">
        <f>IF(F332&lt;&gt;"",1+MAX($A$2:A331),"")</f>
        <v/>
      </c>
      <c r="B332" s="381" t="n"/>
      <c r="C332" s="95" t="inlineStr">
        <is>
          <t>1-1/4" Dia Cold Water Pipe</t>
        </is>
      </c>
      <c r="D332" s="373" t="n">
        <v>68</v>
      </c>
      <c r="E332" s="97" t="n">
        <v>0.1</v>
      </c>
      <c r="F332" s="373">
        <f>(1+E332)*D332</f>
        <v/>
      </c>
      <c r="G332" s="98" t="inlineStr">
        <is>
          <t>LF</t>
        </is>
      </c>
      <c r="H332" s="374" t="n">
        <v>10.2</v>
      </c>
      <c r="I332" s="375">
        <f>H332*F332</f>
        <v/>
      </c>
      <c r="J332" s="380" t="n">
        <v>17.36</v>
      </c>
      <c r="K332" s="377">
        <f>J332*F332</f>
        <v/>
      </c>
      <c r="L332" s="378">
        <f>K332+I332</f>
        <v/>
      </c>
      <c r="M332" s="402" t="n"/>
      <c r="N332" s="18" t="n"/>
      <c r="O332" s="2" t="n"/>
      <c r="P332" s="2" t="n"/>
      <c r="Q332" s="2" t="n"/>
      <c r="R332" s="2" t="n"/>
      <c r="S332" s="2" t="n"/>
      <c r="T332" s="2" t="n"/>
      <c r="U332" s="2" t="n"/>
      <c r="V332" s="2" t="n"/>
      <c r="W332" s="2" t="n"/>
      <c r="X332" s="2" t="n"/>
      <c r="Y332" s="2" t="n"/>
      <c r="Z332" s="2" t="n"/>
      <c r="AA332" s="2" t="n"/>
      <c r="AB332" s="2" t="n"/>
      <c r="AC332" s="2" t="n"/>
      <c r="AD332" s="2" t="n"/>
      <c r="AE332" s="2" t="n"/>
      <c r="AF332" s="2" t="n"/>
      <c r="AG332" s="2" t="n"/>
      <c r="AH332" s="2" t="n"/>
      <c r="AI332" s="2" t="n"/>
      <c r="AJ332" s="2" t="n"/>
      <c r="AK332" s="2" t="n"/>
      <c r="AL332" s="2" t="n"/>
      <c r="AM332" s="2" t="n"/>
      <c r="AN332" s="2" t="n"/>
      <c r="AO332" s="2" t="n"/>
      <c r="AP332" s="2" t="n"/>
      <c r="AQ332" s="2" t="n"/>
      <c r="AR332" s="2" t="n"/>
      <c r="AS332" s="2" t="n"/>
      <c r="AT332" s="2" t="n"/>
      <c r="AU332" s="2" t="n"/>
      <c r="AV332" s="2" t="n"/>
      <c r="AW332" s="2" t="n"/>
      <c r="AX332" s="2" t="n"/>
      <c r="AY332" s="2" t="n"/>
      <c r="AZ332" s="2" t="n"/>
      <c r="BA332" s="2" t="n"/>
      <c r="BB332" s="2" t="n"/>
      <c r="BC332" s="2" t="n"/>
      <c r="BD332" s="2" t="n"/>
      <c r="BE332" s="2" t="n"/>
      <c r="BF332" s="2" t="n"/>
      <c r="BG332" s="2" t="n"/>
      <c r="BH332" s="2" t="n"/>
      <c r="BI332" s="2" t="n"/>
      <c r="BJ332" s="2" t="n"/>
      <c r="BK332" s="2" t="n"/>
      <c r="BL332" s="2" t="n"/>
      <c r="BM332" s="2" t="n"/>
      <c r="BN332" s="2" t="n"/>
      <c r="BO332" s="2" t="n"/>
      <c r="BP332" s="2" t="n"/>
      <c r="BQ332" s="2" t="n"/>
      <c r="BR332" s="2" t="n"/>
      <c r="BS332" s="2" t="n"/>
      <c r="BT332" s="2" t="n"/>
      <c r="BU332" s="2" t="n"/>
      <c r="BV332" s="2" t="n"/>
      <c r="BW332" s="2" t="n"/>
    </row>
    <row r="333" ht="15.75" customFormat="1" customHeight="1" s="40">
      <c r="A333" s="93">
        <f>IF(F333&lt;&gt;"",1+MAX($A$2:A332),"")</f>
        <v/>
      </c>
      <c r="B333" s="381" t="n"/>
      <c r="C333" s="95" t="inlineStr">
        <is>
          <t>2" Dia Cold Water Pipe</t>
        </is>
      </c>
      <c r="D333" s="373" t="n">
        <v>25</v>
      </c>
      <c r="E333" s="97" t="n">
        <v>0.1</v>
      </c>
      <c r="F333" s="373">
        <f>(1+E333)*D333</f>
        <v/>
      </c>
      <c r="G333" s="98" t="inlineStr">
        <is>
          <t>LF</t>
        </is>
      </c>
      <c r="H333" s="374" t="n">
        <v>19.66</v>
      </c>
      <c r="I333" s="375">
        <f>H333*F333</f>
        <v/>
      </c>
      <c r="J333" s="380" t="n">
        <v>26.85</v>
      </c>
      <c r="K333" s="377">
        <f>J333*F333</f>
        <v/>
      </c>
      <c r="L333" s="378">
        <f>K333+I333</f>
        <v/>
      </c>
      <c r="M333" s="402" t="n"/>
      <c r="N333" s="18" t="n"/>
      <c r="O333" s="2" t="n"/>
      <c r="P333" s="2" t="n"/>
      <c r="Q333" s="2" t="n"/>
      <c r="R333" s="2" t="n"/>
      <c r="S333" s="2" t="n"/>
      <c r="T333" s="2" t="n"/>
      <c r="U333" s="2" t="n"/>
      <c r="V333" s="2" t="n"/>
      <c r="W333" s="2" t="n"/>
      <c r="X333" s="2" t="n"/>
      <c r="Y333" s="2" t="n"/>
      <c r="Z333" s="2" t="n"/>
      <c r="AA333" s="2" t="n"/>
      <c r="AB333" s="2" t="n"/>
      <c r="AC333" s="2" t="n"/>
      <c r="AD333" s="2" t="n"/>
      <c r="AE333" s="2" t="n"/>
      <c r="AF333" s="2" t="n"/>
      <c r="AG333" s="2" t="n"/>
      <c r="AH333" s="2" t="n"/>
      <c r="AI333" s="2" t="n"/>
      <c r="AJ333" s="2" t="n"/>
      <c r="AK333" s="2" t="n"/>
      <c r="AL333" s="2" t="n"/>
      <c r="AM333" s="2" t="n"/>
      <c r="AN333" s="2" t="n"/>
      <c r="AO333" s="2" t="n"/>
      <c r="AP333" s="2" t="n"/>
      <c r="AQ333" s="2" t="n"/>
      <c r="AR333" s="2" t="n"/>
      <c r="AS333" s="2" t="n"/>
      <c r="AT333" s="2" t="n"/>
      <c r="AU333" s="2" t="n"/>
      <c r="AV333" s="2" t="n"/>
      <c r="AW333" s="2" t="n"/>
      <c r="AX333" s="2" t="n"/>
      <c r="AY333" s="2" t="n"/>
      <c r="AZ333" s="2" t="n"/>
      <c r="BA333" s="2" t="n"/>
      <c r="BB333" s="2" t="n"/>
      <c r="BC333" s="2" t="n"/>
      <c r="BD333" s="2" t="n"/>
      <c r="BE333" s="2" t="n"/>
      <c r="BF333" s="2" t="n"/>
      <c r="BG333" s="2" t="n"/>
      <c r="BH333" s="2" t="n"/>
      <c r="BI333" s="2" t="n"/>
      <c r="BJ333" s="2" t="n"/>
      <c r="BK333" s="2" t="n"/>
      <c r="BL333" s="2" t="n"/>
      <c r="BM333" s="2" t="n"/>
      <c r="BN333" s="2" t="n"/>
      <c r="BO333" s="2" t="n"/>
      <c r="BP333" s="2" t="n"/>
      <c r="BQ333" s="2" t="n"/>
      <c r="BR333" s="2" t="n"/>
      <c r="BS333" s="2" t="n"/>
      <c r="BT333" s="2" t="n"/>
      <c r="BU333" s="2" t="n"/>
      <c r="BV333" s="2" t="n"/>
      <c r="BW333" s="2" t="n"/>
    </row>
    <row r="334" ht="15.75" customFormat="1" customHeight="1" s="40">
      <c r="A334" s="93">
        <f>IF(F334&lt;&gt;"",1+MAX($A$2:A333),"")</f>
        <v/>
      </c>
      <c r="B334" s="381" t="n"/>
      <c r="C334" s="95" t="inlineStr">
        <is>
          <t>2-1/2" Dia Cold Water Pipe</t>
        </is>
      </c>
      <c r="D334" s="373" t="n">
        <v>205</v>
      </c>
      <c r="E334" s="97" t="n">
        <v>0.1</v>
      </c>
      <c r="F334" s="373">
        <f>(1+E334)*D334</f>
        <v/>
      </c>
      <c r="G334" s="98" t="inlineStr">
        <is>
          <t>LF</t>
        </is>
      </c>
      <c r="H334" s="374" t="n">
        <v>23.34</v>
      </c>
      <c r="I334" s="375">
        <f>H334*F334</f>
        <v/>
      </c>
      <c r="J334" s="380" t="n">
        <v>30.74</v>
      </c>
      <c r="K334" s="377">
        <f>J334*F334</f>
        <v/>
      </c>
      <c r="L334" s="378">
        <f>K334+I334</f>
        <v/>
      </c>
      <c r="M334" s="402" t="n"/>
      <c r="N334" s="18" t="n"/>
      <c r="O334" s="2" t="n"/>
      <c r="P334" s="2" t="n"/>
      <c r="Q334" s="2" t="n"/>
      <c r="R334" s="2" t="n"/>
      <c r="S334" s="2" t="n"/>
      <c r="T334" s="2" t="n"/>
      <c r="U334" s="2" t="n"/>
      <c r="V334" s="2" t="n"/>
      <c r="W334" s="2" t="n"/>
      <c r="X334" s="2" t="n"/>
      <c r="Y334" s="2" t="n"/>
      <c r="Z334" s="2" t="n"/>
      <c r="AA334" s="2" t="n"/>
      <c r="AB334" s="2" t="n"/>
      <c r="AC334" s="2" t="n"/>
      <c r="AD334" s="2" t="n"/>
      <c r="AE334" s="2" t="n"/>
      <c r="AF334" s="2" t="n"/>
      <c r="AG334" s="2" t="n"/>
      <c r="AH334" s="2" t="n"/>
      <c r="AI334" s="2" t="n"/>
      <c r="AJ334" s="2" t="n"/>
      <c r="AK334" s="2" t="n"/>
      <c r="AL334" s="2" t="n"/>
      <c r="AM334" s="2" t="n"/>
      <c r="AN334" s="2" t="n"/>
      <c r="AO334" s="2" t="n"/>
      <c r="AP334" s="2" t="n"/>
      <c r="AQ334" s="2" t="n"/>
      <c r="AR334" s="2" t="n"/>
      <c r="AS334" s="2" t="n"/>
      <c r="AT334" s="2" t="n"/>
      <c r="AU334" s="2" t="n"/>
      <c r="AV334" s="2" t="n"/>
      <c r="AW334" s="2" t="n"/>
      <c r="AX334" s="2" t="n"/>
      <c r="AY334" s="2" t="n"/>
      <c r="AZ334" s="2" t="n"/>
      <c r="BA334" s="2" t="n"/>
      <c r="BB334" s="2" t="n"/>
      <c r="BC334" s="2" t="n"/>
      <c r="BD334" s="2" t="n"/>
      <c r="BE334" s="2" t="n"/>
      <c r="BF334" s="2" t="n"/>
      <c r="BG334" s="2" t="n"/>
      <c r="BH334" s="2" t="n"/>
      <c r="BI334" s="2" t="n"/>
      <c r="BJ334" s="2" t="n"/>
      <c r="BK334" s="2" t="n"/>
      <c r="BL334" s="2" t="n"/>
      <c r="BM334" s="2" t="n"/>
      <c r="BN334" s="2" t="n"/>
      <c r="BO334" s="2" t="n"/>
      <c r="BP334" s="2" t="n"/>
      <c r="BQ334" s="2" t="n"/>
      <c r="BR334" s="2" t="n"/>
      <c r="BS334" s="2" t="n"/>
      <c r="BT334" s="2" t="n"/>
      <c r="BU334" s="2" t="n"/>
      <c r="BV334" s="2" t="n"/>
      <c r="BW334" s="2" t="n"/>
    </row>
    <row r="335" ht="15.75" customFormat="1" customHeight="1" s="40">
      <c r="A335" s="93">
        <f>IF(F335&lt;&gt;"",1+MAX($A$2:A334),"")</f>
        <v/>
      </c>
      <c r="B335" s="381" t="n"/>
      <c r="C335" s="95" t="inlineStr">
        <is>
          <t>3" Dia Cold Water Pipe</t>
        </is>
      </c>
      <c r="D335" s="373" t="n">
        <v>112</v>
      </c>
      <c r="E335" s="97" t="n">
        <v>0.1</v>
      </c>
      <c r="F335" s="373">
        <f>(1+E335)*D335</f>
        <v/>
      </c>
      <c r="G335" s="98" t="inlineStr">
        <is>
          <t>LF</t>
        </is>
      </c>
      <c r="H335" s="374" t="n">
        <v>29</v>
      </c>
      <c r="I335" s="375">
        <f>H335*F335</f>
        <v/>
      </c>
      <c r="J335" s="380" t="n">
        <v>34</v>
      </c>
      <c r="K335" s="377">
        <f>J335*F335</f>
        <v/>
      </c>
      <c r="L335" s="378">
        <f>K335+I335</f>
        <v/>
      </c>
      <c r="M335" s="402" t="n"/>
      <c r="N335" s="18" t="n"/>
      <c r="O335" s="2" t="n"/>
      <c r="P335" s="2" t="n"/>
      <c r="Q335" s="2" t="n"/>
      <c r="R335" s="2" t="n"/>
      <c r="S335" s="2" t="n"/>
      <c r="T335" s="2" t="n"/>
      <c r="U335" s="2" t="n"/>
      <c r="V335" s="2" t="n"/>
      <c r="W335" s="2" t="n"/>
      <c r="X335" s="2" t="n"/>
      <c r="Y335" s="2" t="n"/>
      <c r="Z335" s="2" t="n"/>
      <c r="AA335" s="2" t="n"/>
      <c r="AB335" s="2" t="n"/>
      <c r="AC335" s="2" t="n"/>
      <c r="AD335" s="2" t="n"/>
      <c r="AE335" s="2" t="n"/>
      <c r="AF335" s="2" t="n"/>
      <c r="AG335" s="2" t="n"/>
      <c r="AH335" s="2" t="n"/>
      <c r="AI335" s="2" t="n"/>
      <c r="AJ335" s="2" t="n"/>
      <c r="AK335" s="2" t="n"/>
      <c r="AL335" s="2" t="n"/>
      <c r="AM335" s="2" t="n"/>
      <c r="AN335" s="2" t="n"/>
      <c r="AO335" s="2" t="n"/>
      <c r="AP335" s="2" t="n"/>
      <c r="AQ335" s="2" t="n"/>
      <c r="AR335" s="2" t="n"/>
      <c r="AS335" s="2" t="n"/>
      <c r="AT335" s="2" t="n"/>
      <c r="AU335" s="2" t="n"/>
      <c r="AV335" s="2" t="n"/>
      <c r="AW335" s="2" t="n"/>
      <c r="AX335" s="2" t="n"/>
      <c r="AY335" s="2" t="n"/>
      <c r="AZ335" s="2" t="n"/>
      <c r="BA335" s="2" t="n"/>
      <c r="BB335" s="2" t="n"/>
      <c r="BC335" s="2" t="n"/>
      <c r="BD335" s="2" t="n"/>
      <c r="BE335" s="2" t="n"/>
      <c r="BF335" s="2" t="n"/>
      <c r="BG335" s="2" t="n"/>
      <c r="BH335" s="2" t="n"/>
      <c r="BI335" s="2" t="n"/>
      <c r="BJ335" s="2" t="n"/>
      <c r="BK335" s="2" t="n"/>
      <c r="BL335" s="2" t="n"/>
      <c r="BM335" s="2" t="n"/>
      <c r="BN335" s="2" t="n"/>
      <c r="BO335" s="2" t="n"/>
      <c r="BP335" s="2" t="n"/>
      <c r="BQ335" s="2" t="n"/>
      <c r="BR335" s="2" t="n"/>
      <c r="BS335" s="2" t="n"/>
      <c r="BT335" s="2" t="n"/>
      <c r="BU335" s="2" t="n"/>
      <c r="BV335" s="2" t="n"/>
      <c r="BW335" s="2" t="n"/>
    </row>
    <row r="336" ht="15.75" customFormat="1" customHeight="1" s="40">
      <c r="A336" s="93">
        <f>IF(F336&lt;&gt;"",1+MAX($A$2:A335),"")</f>
        <v/>
      </c>
      <c r="B336" s="381" t="n"/>
      <c r="C336" s="95" t="inlineStr">
        <is>
          <t>3/4" Dia Cold Water Pipe</t>
        </is>
      </c>
      <c r="D336" s="373" t="n">
        <v>2200</v>
      </c>
      <c r="E336" s="97" t="n">
        <v>0.1</v>
      </c>
      <c r="F336" s="373">
        <f>(1+E336)*D336</f>
        <v/>
      </c>
      <c r="G336" s="98" t="inlineStr">
        <is>
          <t>LF</t>
        </is>
      </c>
      <c r="H336" s="374" t="n">
        <v>5.86</v>
      </c>
      <c r="I336" s="375">
        <f>H336*F336</f>
        <v/>
      </c>
      <c r="J336" s="380" t="n">
        <v>12.36</v>
      </c>
      <c r="K336" s="377">
        <f>J336*F336</f>
        <v/>
      </c>
      <c r="L336" s="378">
        <f>K336+I336</f>
        <v/>
      </c>
      <c r="M336" s="402" t="n"/>
      <c r="N336" s="18" t="n"/>
      <c r="O336" s="2" t="n"/>
      <c r="P336" s="2" t="n"/>
      <c r="Q336" s="2" t="n"/>
      <c r="R336" s="2" t="n"/>
      <c r="S336" s="2" t="n"/>
      <c r="T336" s="2" t="n"/>
      <c r="U336" s="2" t="n"/>
      <c r="V336" s="2" t="n"/>
      <c r="W336" s="2" t="n"/>
      <c r="X336" s="2" t="n"/>
      <c r="Y336" s="2" t="n"/>
      <c r="Z336" s="2" t="n"/>
      <c r="AA336" s="2" t="n"/>
      <c r="AB336" s="2" t="n"/>
      <c r="AC336" s="2" t="n"/>
      <c r="AD336" s="2" t="n"/>
      <c r="AE336" s="2" t="n"/>
      <c r="AF336" s="2" t="n"/>
      <c r="AG336" s="2" t="n"/>
      <c r="AH336" s="2" t="n"/>
      <c r="AI336" s="2" t="n"/>
      <c r="AJ336" s="2" t="n"/>
      <c r="AK336" s="2" t="n"/>
      <c r="AL336" s="2" t="n"/>
      <c r="AM336" s="2" t="n"/>
      <c r="AN336" s="2" t="n"/>
      <c r="AO336" s="2" t="n"/>
      <c r="AP336" s="2" t="n"/>
      <c r="AQ336" s="2" t="n"/>
      <c r="AR336" s="2" t="n"/>
      <c r="AS336" s="2" t="n"/>
      <c r="AT336" s="2" t="n"/>
      <c r="AU336" s="2" t="n"/>
      <c r="AV336" s="2" t="n"/>
      <c r="AW336" s="2" t="n"/>
      <c r="AX336" s="2" t="n"/>
      <c r="AY336" s="2" t="n"/>
      <c r="AZ336" s="2" t="n"/>
      <c r="BA336" s="2" t="n"/>
      <c r="BB336" s="2" t="n"/>
      <c r="BC336" s="2" t="n"/>
      <c r="BD336" s="2" t="n"/>
      <c r="BE336" s="2" t="n"/>
      <c r="BF336" s="2" t="n"/>
      <c r="BG336" s="2" t="n"/>
      <c r="BH336" s="2" t="n"/>
      <c r="BI336" s="2" t="n"/>
      <c r="BJ336" s="2" t="n"/>
      <c r="BK336" s="2" t="n"/>
      <c r="BL336" s="2" t="n"/>
      <c r="BM336" s="2" t="n"/>
      <c r="BN336" s="2" t="n"/>
      <c r="BO336" s="2" t="n"/>
      <c r="BP336" s="2" t="n"/>
      <c r="BQ336" s="2" t="n"/>
      <c r="BR336" s="2" t="n"/>
      <c r="BS336" s="2" t="n"/>
      <c r="BT336" s="2" t="n"/>
      <c r="BU336" s="2" t="n"/>
      <c r="BV336" s="2" t="n"/>
      <c r="BW336" s="2" t="n"/>
    </row>
    <row r="337" ht="15.75" customFormat="1" customHeight="1" s="40">
      <c r="A337" s="93">
        <f>IF(F337&lt;&gt;"",1+MAX($A$2:A336),"")</f>
        <v/>
      </c>
      <c r="B337" s="381" t="n"/>
      <c r="C337" s="95" t="inlineStr">
        <is>
          <t>4" Dia Cold Water Pipe</t>
        </is>
      </c>
      <c r="D337" s="373" t="n">
        <v>18</v>
      </c>
      <c r="E337" s="97" t="n">
        <v>0.1</v>
      </c>
      <c r="F337" s="373">
        <f>(1+E337)*D337</f>
        <v/>
      </c>
      <c r="G337" s="98" t="inlineStr">
        <is>
          <t>LF</t>
        </is>
      </c>
      <c r="H337" s="374" t="n">
        <v>36</v>
      </c>
      <c r="I337" s="375">
        <f>H337*F337</f>
        <v/>
      </c>
      <c r="J337" s="380" t="n">
        <v>38</v>
      </c>
      <c r="K337" s="377">
        <f>J337*F337</f>
        <v/>
      </c>
      <c r="L337" s="378">
        <f>K337+I337</f>
        <v/>
      </c>
      <c r="M337" s="402" t="n"/>
      <c r="N337" s="18" t="n"/>
      <c r="O337" s="2" t="n"/>
      <c r="P337" s="2" t="n"/>
      <c r="Q337" s="2" t="n"/>
      <c r="R337" s="2" t="n"/>
      <c r="S337" s="2" t="n"/>
      <c r="T337" s="2" t="n"/>
      <c r="U337" s="2" t="n"/>
      <c r="V337" s="2" t="n"/>
      <c r="W337" s="2" t="n"/>
      <c r="X337" s="2" t="n"/>
      <c r="Y337" s="2" t="n"/>
      <c r="Z337" s="2" t="n"/>
      <c r="AA337" s="2" t="n"/>
      <c r="AB337" s="2" t="n"/>
      <c r="AC337" s="2" t="n"/>
      <c r="AD337" s="2" t="n"/>
      <c r="AE337" s="2" t="n"/>
      <c r="AF337" s="2" t="n"/>
      <c r="AG337" s="2" t="n"/>
      <c r="AH337" s="2" t="n"/>
      <c r="AI337" s="2" t="n"/>
      <c r="AJ337" s="2" t="n"/>
      <c r="AK337" s="2" t="n"/>
      <c r="AL337" s="2" t="n"/>
      <c r="AM337" s="2" t="n"/>
      <c r="AN337" s="2" t="n"/>
      <c r="AO337" s="2" t="n"/>
      <c r="AP337" s="2" t="n"/>
      <c r="AQ337" s="2" t="n"/>
      <c r="AR337" s="2" t="n"/>
      <c r="AS337" s="2" t="n"/>
      <c r="AT337" s="2" t="n"/>
      <c r="AU337" s="2" t="n"/>
      <c r="AV337" s="2" t="n"/>
      <c r="AW337" s="2" t="n"/>
      <c r="AX337" s="2" t="n"/>
      <c r="AY337" s="2" t="n"/>
      <c r="AZ337" s="2" t="n"/>
      <c r="BA337" s="2" t="n"/>
      <c r="BB337" s="2" t="n"/>
      <c r="BC337" s="2" t="n"/>
      <c r="BD337" s="2" t="n"/>
      <c r="BE337" s="2" t="n"/>
      <c r="BF337" s="2" t="n"/>
      <c r="BG337" s="2" t="n"/>
      <c r="BH337" s="2" t="n"/>
      <c r="BI337" s="2" t="n"/>
      <c r="BJ337" s="2" t="n"/>
      <c r="BK337" s="2" t="n"/>
      <c r="BL337" s="2" t="n"/>
      <c r="BM337" s="2" t="n"/>
      <c r="BN337" s="2" t="n"/>
      <c r="BO337" s="2" t="n"/>
      <c r="BP337" s="2" t="n"/>
      <c r="BQ337" s="2" t="n"/>
      <c r="BR337" s="2" t="n"/>
      <c r="BS337" s="2" t="n"/>
      <c r="BT337" s="2" t="n"/>
      <c r="BU337" s="2" t="n"/>
      <c r="BV337" s="2" t="n"/>
      <c r="BW337" s="2" t="n"/>
    </row>
    <row r="338" ht="15.75" customFormat="1" customHeight="1" s="40">
      <c r="A338" s="93">
        <f>IF(F338&lt;&gt;"",1+MAX($A$2:A337),"")</f>
        <v/>
      </c>
      <c r="B338" s="381" t="n"/>
      <c r="C338" s="95" t="inlineStr">
        <is>
          <t>G-1" Dia Gas Pipe</t>
        </is>
      </c>
      <c r="D338" s="373" t="n">
        <v>168</v>
      </c>
      <c r="E338" s="97" t="n">
        <v>0.1</v>
      </c>
      <c r="F338" s="373">
        <f>(1+E338)*D338</f>
        <v/>
      </c>
      <c r="G338" s="98" t="inlineStr">
        <is>
          <t>LF</t>
        </is>
      </c>
      <c r="H338" s="374" t="n">
        <v>7.94</v>
      </c>
      <c r="I338" s="375">
        <f>H338*F338</f>
        <v/>
      </c>
      <c r="J338" s="380" t="n">
        <v>15.2</v>
      </c>
      <c r="K338" s="377">
        <f>J338*F338</f>
        <v/>
      </c>
      <c r="L338" s="378">
        <f>K338+I338</f>
        <v/>
      </c>
      <c r="M338" s="402" t="n"/>
      <c r="N338" s="18" t="n"/>
      <c r="O338" s="2" t="n"/>
      <c r="P338" s="2" t="n"/>
      <c r="Q338" s="2" t="n"/>
      <c r="R338" s="2" t="n"/>
      <c r="S338" s="2" t="n"/>
      <c r="T338" s="2" t="n"/>
      <c r="U338" s="2" t="n"/>
      <c r="V338" s="2" t="n"/>
      <c r="W338" s="2" t="n"/>
      <c r="X338" s="2" t="n"/>
      <c r="Y338" s="2" t="n"/>
      <c r="Z338" s="2" t="n"/>
      <c r="AA338" s="2" t="n"/>
      <c r="AB338" s="2" t="n"/>
      <c r="AC338" s="2" t="n"/>
      <c r="AD338" s="2" t="n"/>
      <c r="AE338" s="2" t="n"/>
      <c r="AF338" s="2" t="n"/>
      <c r="AG338" s="2" t="n"/>
      <c r="AH338" s="2" t="n"/>
      <c r="AI338" s="2" t="n"/>
      <c r="AJ338" s="2" t="n"/>
      <c r="AK338" s="2" t="n"/>
      <c r="AL338" s="2" t="n"/>
      <c r="AM338" s="2" t="n"/>
      <c r="AN338" s="2" t="n"/>
      <c r="AO338" s="2" t="n"/>
      <c r="AP338" s="2" t="n"/>
      <c r="AQ338" s="2" t="n"/>
      <c r="AR338" s="2" t="n"/>
      <c r="AS338" s="2" t="n"/>
      <c r="AT338" s="2" t="n"/>
      <c r="AU338" s="2" t="n"/>
      <c r="AV338" s="2" t="n"/>
      <c r="AW338" s="2" t="n"/>
      <c r="AX338" s="2" t="n"/>
      <c r="AY338" s="2" t="n"/>
      <c r="AZ338" s="2" t="n"/>
      <c r="BA338" s="2" t="n"/>
      <c r="BB338" s="2" t="n"/>
      <c r="BC338" s="2" t="n"/>
      <c r="BD338" s="2" t="n"/>
      <c r="BE338" s="2" t="n"/>
      <c r="BF338" s="2" t="n"/>
      <c r="BG338" s="2" t="n"/>
      <c r="BH338" s="2" t="n"/>
      <c r="BI338" s="2" t="n"/>
      <c r="BJ338" s="2" t="n"/>
      <c r="BK338" s="2" t="n"/>
      <c r="BL338" s="2" t="n"/>
      <c r="BM338" s="2" t="n"/>
      <c r="BN338" s="2" t="n"/>
      <c r="BO338" s="2" t="n"/>
      <c r="BP338" s="2" t="n"/>
      <c r="BQ338" s="2" t="n"/>
      <c r="BR338" s="2" t="n"/>
      <c r="BS338" s="2" t="n"/>
      <c r="BT338" s="2" t="n"/>
      <c r="BU338" s="2" t="n"/>
      <c r="BV338" s="2" t="n"/>
      <c r="BW338" s="2" t="n"/>
    </row>
    <row r="339" ht="15.75" customFormat="1" customHeight="1" s="40">
      <c r="A339" s="93">
        <f>IF(F339&lt;&gt;"",1+MAX($A$2:A338),"")</f>
        <v/>
      </c>
      <c r="B339" s="381" t="n"/>
      <c r="C339" s="95" t="inlineStr">
        <is>
          <t>G-2" Dia Gas Pipe</t>
        </is>
      </c>
      <c r="D339" s="373" t="n">
        <v>78</v>
      </c>
      <c r="E339" s="97" t="n">
        <v>0.1</v>
      </c>
      <c r="F339" s="373">
        <f>(1+E339)*D339</f>
        <v/>
      </c>
      <c r="G339" s="98" t="inlineStr">
        <is>
          <t>LF</t>
        </is>
      </c>
      <c r="H339" s="374" t="n">
        <v>14.85</v>
      </c>
      <c r="I339" s="375">
        <f>H339*F339</f>
        <v/>
      </c>
      <c r="J339" s="380" t="n">
        <v>21.52</v>
      </c>
      <c r="K339" s="377">
        <f>J339*F339</f>
        <v/>
      </c>
      <c r="L339" s="378">
        <f>K339+I339</f>
        <v/>
      </c>
      <c r="M339" s="402" t="n"/>
      <c r="N339" s="18" t="n"/>
      <c r="O339" s="2" t="n"/>
      <c r="P339" s="2" t="n"/>
      <c r="Q339" s="2" t="n"/>
      <c r="R339" s="2" t="n"/>
      <c r="S339" s="2" t="n"/>
      <c r="T339" s="2" t="n"/>
      <c r="U339" s="2" t="n"/>
      <c r="V339" s="2" t="n"/>
      <c r="W339" s="2" t="n"/>
      <c r="X339" s="2" t="n"/>
      <c r="Y339" s="2" t="n"/>
      <c r="Z339" s="2" t="n"/>
      <c r="AA339" s="2" t="n"/>
      <c r="AB339" s="2" t="n"/>
      <c r="AC339" s="2" t="n"/>
      <c r="AD339" s="2" t="n"/>
      <c r="AE339" s="2" t="n"/>
      <c r="AF339" s="2" t="n"/>
      <c r="AG339" s="2" t="n"/>
      <c r="AH339" s="2" t="n"/>
      <c r="AI339" s="2" t="n"/>
      <c r="AJ339" s="2" t="n"/>
      <c r="AK339" s="2" t="n"/>
      <c r="AL339" s="2" t="n"/>
      <c r="AM339" s="2" t="n"/>
      <c r="AN339" s="2" t="n"/>
      <c r="AO339" s="2" t="n"/>
      <c r="AP339" s="2" t="n"/>
      <c r="AQ339" s="2" t="n"/>
      <c r="AR339" s="2" t="n"/>
      <c r="AS339" s="2" t="n"/>
      <c r="AT339" s="2" t="n"/>
      <c r="AU339" s="2" t="n"/>
      <c r="AV339" s="2" t="n"/>
      <c r="AW339" s="2" t="n"/>
      <c r="AX339" s="2" t="n"/>
      <c r="AY339" s="2" t="n"/>
      <c r="AZ339" s="2" t="n"/>
      <c r="BA339" s="2" t="n"/>
      <c r="BB339" s="2" t="n"/>
      <c r="BC339" s="2" t="n"/>
      <c r="BD339" s="2" t="n"/>
      <c r="BE339" s="2" t="n"/>
      <c r="BF339" s="2" t="n"/>
      <c r="BG339" s="2" t="n"/>
      <c r="BH339" s="2" t="n"/>
      <c r="BI339" s="2" t="n"/>
      <c r="BJ339" s="2" t="n"/>
      <c r="BK339" s="2" t="n"/>
      <c r="BL339" s="2" t="n"/>
      <c r="BM339" s="2" t="n"/>
      <c r="BN339" s="2" t="n"/>
      <c r="BO339" s="2" t="n"/>
      <c r="BP339" s="2" t="n"/>
      <c r="BQ339" s="2" t="n"/>
      <c r="BR339" s="2" t="n"/>
      <c r="BS339" s="2" t="n"/>
      <c r="BT339" s="2" t="n"/>
      <c r="BU339" s="2" t="n"/>
      <c r="BV339" s="2" t="n"/>
      <c r="BW339" s="2" t="n"/>
    </row>
    <row r="340" ht="15.75" customFormat="1" customHeight="1" s="40">
      <c r="A340" s="93">
        <f>IF(F340&lt;&gt;"",1+MAX($A$2:A339),"")</f>
        <v/>
      </c>
      <c r="B340" s="381" t="n"/>
      <c r="C340" s="95" t="inlineStr">
        <is>
          <t>G-3/4" Dia Gas Pipe</t>
        </is>
      </c>
      <c r="D340" s="373" t="n">
        <v>200</v>
      </c>
      <c r="E340" s="97" t="n">
        <v>0.1</v>
      </c>
      <c r="F340" s="373">
        <f>(1+E340)*D340</f>
        <v/>
      </c>
      <c r="G340" s="98" t="inlineStr">
        <is>
          <t>LF</t>
        </is>
      </c>
      <c r="H340" s="374" t="n">
        <v>5.86</v>
      </c>
      <c r="I340" s="375">
        <f>H340*F340</f>
        <v/>
      </c>
      <c r="J340" s="380" t="n">
        <v>12.36</v>
      </c>
      <c r="K340" s="377">
        <f>J340*F340</f>
        <v/>
      </c>
      <c r="L340" s="378">
        <f>K340+I340</f>
        <v/>
      </c>
      <c r="M340" s="402" t="n"/>
      <c r="N340" s="18" t="n"/>
      <c r="O340" s="2" t="n"/>
      <c r="P340" s="2" t="n"/>
      <c r="Q340" s="2" t="n"/>
      <c r="R340" s="2" t="n"/>
      <c r="S340" s="2" t="n"/>
      <c r="T340" s="2" t="n"/>
      <c r="U340" s="2" t="n"/>
      <c r="V340" s="2" t="n"/>
      <c r="W340" s="2" t="n"/>
      <c r="X340" s="2" t="n"/>
      <c r="Y340" s="2" t="n"/>
      <c r="Z340" s="2" t="n"/>
      <c r="AA340" s="2" t="n"/>
      <c r="AB340" s="2" t="n"/>
      <c r="AC340" s="2" t="n"/>
      <c r="AD340" s="2" t="n"/>
      <c r="AE340" s="2" t="n"/>
      <c r="AF340" s="2" t="n"/>
      <c r="AG340" s="2" t="n"/>
      <c r="AH340" s="2" t="n"/>
      <c r="AI340" s="2" t="n"/>
      <c r="AJ340" s="2" t="n"/>
      <c r="AK340" s="2" t="n"/>
      <c r="AL340" s="2" t="n"/>
      <c r="AM340" s="2" t="n"/>
      <c r="AN340" s="2" t="n"/>
      <c r="AO340" s="2" t="n"/>
      <c r="AP340" s="2" t="n"/>
      <c r="AQ340" s="2" t="n"/>
      <c r="AR340" s="2" t="n"/>
      <c r="AS340" s="2" t="n"/>
      <c r="AT340" s="2" t="n"/>
      <c r="AU340" s="2" t="n"/>
      <c r="AV340" s="2" t="n"/>
      <c r="AW340" s="2" t="n"/>
      <c r="AX340" s="2" t="n"/>
      <c r="AY340" s="2" t="n"/>
      <c r="AZ340" s="2" t="n"/>
      <c r="BA340" s="2" t="n"/>
      <c r="BB340" s="2" t="n"/>
      <c r="BC340" s="2" t="n"/>
      <c r="BD340" s="2" t="n"/>
      <c r="BE340" s="2" t="n"/>
      <c r="BF340" s="2" t="n"/>
      <c r="BG340" s="2" t="n"/>
      <c r="BH340" s="2" t="n"/>
      <c r="BI340" s="2" t="n"/>
      <c r="BJ340" s="2" t="n"/>
      <c r="BK340" s="2" t="n"/>
      <c r="BL340" s="2" t="n"/>
      <c r="BM340" s="2" t="n"/>
      <c r="BN340" s="2" t="n"/>
      <c r="BO340" s="2" t="n"/>
      <c r="BP340" s="2" t="n"/>
      <c r="BQ340" s="2" t="n"/>
      <c r="BR340" s="2" t="n"/>
      <c r="BS340" s="2" t="n"/>
      <c r="BT340" s="2" t="n"/>
      <c r="BU340" s="2" t="n"/>
      <c r="BV340" s="2" t="n"/>
      <c r="BW340" s="2" t="n"/>
    </row>
    <row r="341" ht="15.75" customFormat="1" customHeight="1" s="40">
      <c r="A341" s="93">
        <f>IF(F341&lt;&gt;"",1+MAX($A$2:A340),"")</f>
        <v/>
      </c>
      <c r="B341" s="381" t="n"/>
      <c r="C341" s="95" t="inlineStr">
        <is>
          <t>1" Dia Hot Water Pipe</t>
        </is>
      </c>
      <c r="D341" s="373" t="n">
        <v>2150</v>
      </c>
      <c r="E341" s="97" t="n">
        <v>0.1</v>
      </c>
      <c r="F341" s="373">
        <f>(1+E341)*D341</f>
        <v/>
      </c>
      <c r="G341" s="98" t="inlineStr">
        <is>
          <t>LF</t>
        </is>
      </c>
      <c r="H341" s="374" t="n">
        <v>7.94</v>
      </c>
      <c r="I341" s="375">
        <f>H341*F341</f>
        <v/>
      </c>
      <c r="J341" s="380" t="n">
        <v>15.2</v>
      </c>
      <c r="K341" s="377">
        <f>J341*F341</f>
        <v/>
      </c>
      <c r="L341" s="378">
        <f>K341+I341</f>
        <v/>
      </c>
      <c r="M341" s="402" t="n"/>
      <c r="N341" s="18" t="n"/>
      <c r="O341" s="2" t="n"/>
      <c r="P341" s="2" t="n"/>
      <c r="Q341" s="2" t="n"/>
      <c r="R341" s="2" t="n"/>
      <c r="S341" s="2" t="n"/>
      <c r="T341" s="2" t="n"/>
      <c r="U341" s="2" t="n"/>
      <c r="V341" s="2" t="n"/>
      <c r="W341" s="2" t="n"/>
      <c r="X341" s="2" t="n"/>
      <c r="Y341" s="2" t="n"/>
      <c r="Z341" s="2" t="n"/>
      <c r="AA341" s="2" t="n"/>
      <c r="AB341" s="2" t="n"/>
      <c r="AC341" s="2" t="n"/>
      <c r="AD341" s="2" t="n"/>
      <c r="AE341" s="2" t="n"/>
      <c r="AF341" s="2" t="n"/>
      <c r="AG341" s="2" t="n"/>
      <c r="AH341" s="2" t="n"/>
      <c r="AI341" s="2" t="n"/>
      <c r="AJ341" s="2" t="n"/>
      <c r="AK341" s="2" t="n"/>
      <c r="AL341" s="2" t="n"/>
      <c r="AM341" s="2" t="n"/>
      <c r="AN341" s="2" t="n"/>
      <c r="AO341" s="2" t="n"/>
      <c r="AP341" s="2" t="n"/>
      <c r="AQ341" s="2" t="n"/>
      <c r="AR341" s="2" t="n"/>
      <c r="AS341" s="2" t="n"/>
      <c r="AT341" s="2" t="n"/>
      <c r="AU341" s="2" t="n"/>
      <c r="AV341" s="2" t="n"/>
      <c r="AW341" s="2" t="n"/>
      <c r="AX341" s="2" t="n"/>
      <c r="AY341" s="2" t="n"/>
      <c r="AZ341" s="2" t="n"/>
      <c r="BA341" s="2" t="n"/>
      <c r="BB341" s="2" t="n"/>
      <c r="BC341" s="2" t="n"/>
      <c r="BD341" s="2" t="n"/>
      <c r="BE341" s="2" t="n"/>
      <c r="BF341" s="2" t="n"/>
      <c r="BG341" s="2" t="n"/>
      <c r="BH341" s="2" t="n"/>
      <c r="BI341" s="2" t="n"/>
      <c r="BJ341" s="2" t="n"/>
      <c r="BK341" s="2" t="n"/>
      <c r="BL341" s="2" t="n"/>
      <c r="BM341" s="2" t="n"/>
      <c r="BN341" s="2" t="n"/>
      <c r="BO341" s="2" t="n"/>
      <c r="BP341" s="2" t="n"/>
      <c r="BQ341" s="2" t="n"/>
      <c r="BR341" s="2" t="n"/>
      <c r="BS341" s="2" t="n"/>
      <c r="BT341" s="2" t="n"/>
      <c r="BU341" s="2" t="n"/>
      <c r="BV341" s="2" t="n"/>
      <c r="BW341" s="2" t="n"/>
    </row>
    <row r="342" ht="15.75" customFormat="1" customHeight="1" s="40">
      <c r="A342" s="93">
        <f>IF(F342&lt;&gt;"",1+MAX($A$2:A341),"")</f>
        <v/>
      </c>
      <c r="B342" s="381" t="n"/>
      <c r="C342" s="95" t="inlineStr">
        <is>
          <t>1-1/2" Dia Hot Water Pipe</t>
        </is>
      </c>
      <c r="D342" s="373" t="n">
        <v>112</v>
      </c>
      <c r="E342" s="97" t="n">
        <v>0.1</v>
      </c>
      <c r="F342" s="373">
        <f>(1+E342)*D342</f>
        <v/>
      </c>
      <c r="G342" s="98" t="inlineStr">
        <is>
          <t>LF</t>
        </is>
      </c>
      <c r="H342" s="374" t="n">
        <v>12.84</v>
      </c>
      <c r="I342" s="375">
        <f>H342*F342</f>
        <v/>
      </c>
      <c r="J342" s="380" t="n">
        <v>19.36</v>
      </c>
      <c r="K342" s="377">
        <f>J342*F342</f>
        <v/>
      </c>
      <c r="L342" s="378">
        <f>K342+I342</f>
        <v/>
      </c>
      <c r="M342" s="402" t="n"/>
      <c r="N342" s="18" t="n"/>
      <c r="O342" s="2" t="n"/>
      <c r="P342" s="2" t="n"/>
      <c r="Q342" s="2" t="n"/>
      <c r="R342" s="2" t="n"/>
      <c r="S342" s="2" t="n"/>
      <c r="T342" s="2" t="n"/>
      <c r="U342" s="2" t="n"/>
      <c r="V342" s="2" t="n"/>
      <c r="W342" s="2" t="n"/>
      <c r="X342" s="2" t="n"/>
      <c r="Y342" s="2" t="n"/>
      <c r="Z342" s="2" t="n"/>
      <c r="AA342" s="2" t="n"/>
      <c r="AB342" s="2" t="n"/>
      <c r="AC342" s="2" t="n"/>
      <c r="AD342" s="2" t="n"/>
      <c r="AE342" s="2" t="n"/>
      <c r="AF342" s="2" t="n"/>
      <c r="AG342" s="2" t="n"/>
      <c r="AH342" s="2" t="n"/>
      <c r="AI342" s="2" t="n"/>
      <c r="AJ342" s="2" t="n"/>
      <c r="AK342" s="2" t="n"/>
      <c r="AL342" s="2" t="n"/>
      <c r="AM342" s="2" t="n"/>
      <c r="AN342" s="2" t="n"/>
      <c r="AO342" s="2" t="n"/>
      <c r="AP342" s="2" t="n"/>
      <c r="AQ342" s="2" t="n"/>
      <c r="AR342" s="2" t="n"/>
      <c r="AS342" s="2" t="n"/>
      <c r="AT342" s="2" t="n"/>
      <c r="AU342" s="2" t="n"/>
      <c r="AV342" s="2" t="n"/>
      <c r="AW342" s="2" t="n"/>
      <c r="AX342" s="2" t="n"/>
      <c r="AY342" s="2" t="n"/>
      <c r="AZ342" s="2" t="n"/>
      <c r="BA342" s="2" t="n"/>
      <c r="BB342" s="2" t="n"/>
      <c r="BC342" s="2" t="n"/>
      <c r="BD342" s="2" t="n"/>
      <c r="BE342" s="2" t="n"/>
      <c r="BF342" s="2" t="n"/>
      <c r="BG342" s="2" t="n"/>
      <c r="BH342" s="2" t="n"/>
      <c r="BI342" s="2" t="n"/>
      <c r="BJ342" s="2" t="n"/>
      <c r="BK342" s="2" t="n"/>
      <c r="BL342" s="2" t="n"/>
      <c r="BM342" s="2" t="n"/>
      <c r="BN342" s="2" t="n"/>
      <c r="BO342" s="2" t="n"/>
      <c r="BP342" s="2" t="n"/>
      <c r="BQ342" s="2" t="n"/>
      <c r="BR342" s="2" t="n"/>
      <c r="BS342" s="2" t="n"/>
      <c r="BT342" s="2" t="n"/>
      <c r="BU342" s="2" t="n"/>
      <c r="BV342" s="2" t="n"/>
      <c r="BW342" s="2" t="n"/>
    </row>
    <row r="343" ht="15.75" customFormat="1" customHeight="1" s="40">
      <c r="A343" s="93">
        <f>IF(F343&lt;&gt;"",1+MAX($A$2:A342),"")</f>
        <v/>
      </c>
      <c r="B343" s="381" t="n"/>
      <c r="C343" s="95" t="inlineStr">
        <is>
          <t>3/4" Dia Hot Water Pipe</t>
        </is>
      </c>
      <c r="D343" s="373" t="n">
        <v>2150</v>
      </c>
      <c r="E343" s="97" t="n">
        <v>0.1</v>
      </c>
      <c r="F343" s="373">
        <f>(1+E343)*D343</f>
        <v/>
      </c>
      <c r="G343" s="98" t="inlineStr">
        <is>
          <t>LF</t>
        </is>
      </c>
      <c r="H343" s="374" t="n">
        <v>5.86</v>
      </c>
      <c r="I343" s="375">
        <f>H343*F343</f>
        <v/>
      </c>
      <c r="J343" s="380" t="n">
        <v>12.36</v>
      </c>
      <c r="K343" s="377">
        <f>J343*F343</f>
        <v/>
      </c>
      <c r="L343" s="378">
        <f>K343+I343</f>
        <v/>
      </c>
      <c r="M343" s="402" t="n"/>
      <c r="N343" s="18" t="n"/>
      <c r="O343" s="2" t="n"/>
      <c r="P343" s="2" t="n"/>
      <c r="Q343" s="2" t="n"/>
      <c r="R343" s="2" t="n"/>
      <c r="S343" s="2" t="n"/>
      <c r="T343" s="2" t="n"/>
      <c r="U343" s="2" t="n"/>
      <c r="V343" s="2" t="n"/>
      <c r="W343" s="2" t="n"/>
      <c r="X343" s="2" t="n"/>
      <c r="Y343" s="2" t="n"/>
      <c r="Z343" s="2" t="n"/>
      <c r="AA343" s="2" t="n"/>
      <c r="AB343" s="2" t="n"/>
      <c r="AC343" s="2" t="n"/>
      <c r="AD343" s="2" t="n"/>
      <c r="AE343" s="2" t="n"/>
      <c r="AF343" s="2" t="n"/>
      <c r="AG343" s="2" t="n"/>
      <c r="AH343" s="2" t="n"/>
      <c r="AI343" s="2" t="n"/>
      <c r="AJ343" s="2" t="n"/>
      <c r="AK343" s="2" t="n"/>
      <c r="AL343" s="2" t="n"/>
      <c r="AM343" s="2" t="n"/>
      <c r="AN343" s="2" t="n"/>
      <c r="AO343" s="2" t="n"/>
      <c r="AP343" s="2" t="n"/>
      <c r="AQ343" s="2" t="n"/>
      <c r="AR343" s="2" t="n"/>
      <c r="AS343" s="2" t="n"/>
      <c r="AT343" s="2" t="n"/>
      <c r="AU343" s="2" t="n"/>
      <c r="AV343" s="2" t="n"/>
      <c r="AW343" s="2" t="n"/>
      <c r="AX343" s="2" t="n"/>
      <c r="AY343" s="2" t="n"/>
      <c r="AZ343" s="2" t="n"/>
      <c r="BA343" s="2" t="n"/>
      <c r="BB343" s="2" t="n"/>
      <c r="BC343" s="2" t="n"/>
      <c r="BD343" s="2" t="n"/>
      <c r="BE343" s="2" t="n"/>
      <c r="BF343" s="2" t="n"/>
      <c r="BG343" s="2" t="n"/>
      <c r="BH343" s="2" t="n"/>
      <c r="BI343" s="2" t="n"/>
      <c r="BJ343" s="2" t="n"/>
      <c r="BK343" s="2" t="n"/>
      <c r="BL343" s="2" t="n"/>
      <c r="BM343" s="2" t="n"/>
      <c r="BN343" s="2" t="n"/>
      <c r="BO343" s="2" t="n"/>
      <c r="BP343" s="2" t="n"/>
      <c r="BQ343" s="2" t="n"/>
      <c r="BR343" s="2" t="n"/>
      <c r="BS343" s="2" t="n"/>
      <c r="BT343" s="2" t="n"/>
      <c r="BU343" s="2" t="n"/>
      <c r="BV343" s="2" t="n"/>
      <c r="BW343" s="2" t="n"/>
    </row>
    <row r="344" ht="15.75" customFormat="1" customHeight="1" s="40">
      <c r="A344" s="93">
        <f>IF(F344&lt;&gt;"",1+MAX($A$2:A343),"")</f>
        <v/>
      </c>
      <c r="B344" s="381" t="n"/>
      <c r="C344" s="95" t="inlineStr">
        <is>
          <t>3/4" Dia Hot Water Return Pipe</t>
        </is>
      </c>
      <c r="D344" s="373" t="n">
        <v>40</v>
      </c>
      <c r="E344" s="97" t="n">
        <v>0.1</v>
      </c>
      <c r="F344" s="373">
        <f>(1+E344)*D344</f>
        <v/>
      </c>
      <c r="G344" s="98" t="inlineStr">
        <is>
          <t>LF</t>
        </is>
      </c>
      <c r="H344" s="374" t="n">
        <v>5.86</v>
      </c>
      <c r="I344" s="375">
        <f>H344*F344</f>
        <v/>
      </c>
      <c r="J344" s="380" t="n">
        <v>12.36</v>
      </c>
      <c r="K344" s="377">
        <f>J344*F344</f>
        <v/>
      </c>
      <c r="L344" s="378">
        <f>K344+I344</f>
        <v/>
      </c>
      <c r="M344" s="402" t="n"/>
      <c r="N344" s="18" t="n"/>
      <c r="O344" s="2" t="n"/>
      <c r="P344" s="2" t="n"/>
      <c r="Q344" s="2" t="n"/>
      <c r="R344" s="2" t="n"/>
      <c r="S344" s="2" t="n"/>
      <c r="T344" s="2" t="n"/>
      <c r="U344" s="2" t="n"/>
      <c r="V344" s="2" t="n"/>
      <c r="W344" s="2" t="n"/>
      <c r="X344" s="2" t="n"/>
      <c r="Y344" s="2" t="n"/>
      <c r="Z344" s="2" t="n"/>
      <c r="AA344" s="2" t="n"/>
      <c r="AB344" s="2" t="n"/>
      <c r="AC344" s="2" t="n"/>
      <c r="AD344" s="2" t="n"/>
      <c r="AE344" s="2" t="n"/>
      <c r="AF344" s="2" t="n"/>
      <c r="AG344" s="2" t="n"/>
      <c r="AH344" s="2" t="n"/>
      <c r="AI344" s="2" t="n"/>
      <c r="AJ344" s="2" t="n"/>
      <c r="AK344" s="2" t="n"/>
      <c r="AL344" s="2" t="n"/>
      <c r="AM344" s="2" t="n"/>
      <c r="AN344" s="2" t="n"/>
      <c r="AO344" s="2" t="n"/>
      <c r="AP344" s="2" t="n"/>
      <c r="AQ344" s="2" t="n"/>
      <c r="AR344" s="2" t="n"/>
      <c r="AS344" s="2" t="n"/>
      <c r="AT344" s="2" t="n"/>
      <c r="AU344" s="2" t="n"/>
      <c r="AV344" s="2" t="n"/>
      <c r="AW344" s="2" t="n"/>
      <c r="AX344" s="2" t="n"/>
      <c r="AY344" s="2" t="n"/>
      <c r="AZ344" s="2" t="n"/>
      <c r="BA344" s="2" t="n"/>
      <c r="BB344" s="2" t="n"/>
      <c r="BC344" s="2" t="n"/>
      <c r="BD344" s="2" t="n"/>
      <c r="BE344" s="2" t="n"/>
      <c r="BF344" s="2" t="n"/>
      <c r="BG344" s="2" t="n"/>
      <c r="BH344" s="2" t="n"/>
      <c r="BI344" s="2" t="n"/>
      <c r="BJ344" s="2" t="n"/>
      <c r="BK344" s="2" t="n"/>
      <c r="BL344" s="2" t="n"/>
      <c r="BM344" s="2" t="n"/>
      <c r="BN344" s="2" t="n"/>
      <c r="BO344" s="2" t="n"/>
      <c r="BP344" s="2" t="n"/>
      <c r="BQ344" s="2" t="n"/>
      <c r="BR344" s="2" t="n"/>
      <c r="BS344" s="2" t="n"/>
      <c r="BT344" s="2" t="n"/>
      <c r="BU344" s="2" t="n"/>
      <c r="BV344" s="2" t="n"/>
      <c r="BW344" s="2" t="n"/>
    </row>
    <row r="345" ht="15.75" customFormat="1" customHeight="1" s="40">
      <c r="A345" s="93">
        <f>IF(F345&lt;&gt;"",1+MAX($A$2:A344),"")</f>
        <v/>
      </c>
      <c r="B345" s="381" t="n"/>
      <c r="C345" s="95" t="inlineStr">
        <is>
          <t>1" Dia Hot Water Return Pipe</t>
        </is>
      </c>
      <c r="D345" s="373" t="n">
        <v>1650</v>
      </c>
      <c r="E345" s="97" t="n">
        <v>0.1</v>
      </c>
      <c r="F345" s="373">
        <f>(1+E345)*D345</f>
        <v/>
      </c>
      <c r="G345" s="98" t="inlineStr">
        <is>
          <t>LF</t>
        </is>
      </c>
      <c r="H345" s="374" t="n">
        <v>7.94</v>
      </c>
      <c r="I345" s="375">
        <f>H345*F345</f>
        <v/>
      </c>
      <c r="J345" s="380" t="n">
        <v>15.2</v>
      </c>
      <c r="K345" s="377">
        <f>J345*F345</f>
        <v/>
      </c>
      <c r="L345" s="378">
        <f>K345+I345</f>
        <v/>
      </c>
      <c r="M345" s="402" t="n"/>
      <c r="N345" s="18" t="n"/>
      <c r="O345" s="2" t="n"/>
      <c r="P345" s="2" t="n"/>
      <c r="Q345" s="2" t="n"/>
      <c r="R345" s="2" t="n"/>
      <c r="S345" s="2" t="n"/>
      <c r="T345" s="2" t="n"/>
      <c r="U345" s="2" t="n"/>
      <c r="V345" s="2" t="n"/>
      <c r="W345" s="2" t="n"/>
      <c r="X345" s="2" t="n"/>
      <c r="Y345" s="2" t="n"/>
      <c r="Z345" s="2" t="n"/>
      <c r="AA345" s="2" t="n"/>
      <c r="AB345" s="2" t="n"/>
      <c r="AC345" s="2" t="n"/>
      <c r="AD345" s="2" t="n"/>
      <c r="AE345" s="2" t="n"/>
      <c r="AF345" s="2" t="n"/>
      <c r="AG345" s="2" t="n"/>
      <c r="AH345" s="2" t="n"/>
      <c r="AI345" s="2" t="n"/>
      <c r="AJ345" s="2" t="n"/>
      <c r="AK345" s="2" t="n"/>
      <c r="AL345" s="2" t="n"/>
      <c r="AM345" s="2" t="n"/>
      <c r="AN345" s="2" t="n"/>
      <c r="AO345" s="2" t="n"/>
      <c r="AP345" s="2" t="n"/>
      <c r="AQ345" s="2" t="n"/>
      <c r="AR345" s="2" t="n"/>
      <c r="AS345" s="2" t="n"/>
      <c r="AT345" s="2" t="n"/>
      <c r="AU345" s="2" t="n"/>
      <c r="AV345" s="2" t="n"/>
      <c r="AW345" s="2" t="n"/>
      <c r="AX345" s="2" t="n"/>
      <c r="AY345" s="2" t="n"/>
      <c r="AZ345" s="2" t="n"/>
      <c r="BA345" s="2" t="n"/>
      <c r="BB345" s="2" t="n"/>
      <c r="BC345" s="2" t="n"/>
      <c r="BD345" s="2" t="n"/>
      <c r="BE345" s="2" t="n"/>
      <c r="BF345" s="2" t="n"/>
      <c r="BG345" s="2" t="n"/>
      <c r="BH345" s="2" t="n"/>
      <c r="BI345" s="2" t="n"/>
      <c r="BJ345" s="2" t="n"/>
      <c r="BK345" s="2" t="n"/>
      <c r="BL345" s="2" t="n"/>
      <c r="BM345" s="2" t="n"/>
      <c r="BN345" s="2" t="n"/>
      <c r="BO345" s="2" t="n"/>
      <c r="BP345" s="2" t="n"/>
      <c r="BQ345" s="2" t="n"/>
      <c r="BR345" s="2" t="n"/>
      <c r="BS345" s="2" t="n"/>
      <c r="BT345" s="2" t="n"/>
      <c r="BU345" s="2" t="n"/>
      <c r="BV345" s="2" t="n"/>
      <c r="BW345" s="2" t="n"/>
    </row>
    <row r="346" ht="15.75" customFormat="1" customHeight="1" s="40">
      <c r="A346" s="93">
        <f>IF(F346&lt;&gt;"",1+MAX($A$2:A345),"")</f>
        <v/>
      </c>
      <c r="B346" s="381" t="n"/>
      <c r="C346" s="95" t="inlineStr">
        <is>
          <t>3" Dia vent Pipe</t>
        </is>
      </c>
      <c r="D346" s="373" t="n">
        <v>1400</v>
      </c>
      <c r="E346" s="97" t="n">
        <v>0.1</v>
      </c>
      <c r="F346" s="373">
        <f>(1+E346)*D346</f>
        <v/>
      </c>
      <c r="G346" s="98" t="inlineStr">
        <is>
          <t>LF</t>
        </is>
      </c>
      <c r="H346" s="374" t="n">
        <v>27.12</v>
      </c>
      <c r="I346" s="375">
        <f>H346*F346</f>
        <v/>
      </c>
      <c r="J346" s="380" t="n">
        <v>34.12</v>
      </c>
      <c r="K346" s="377">
        <f>J346*F346</f>
        <v/>
      </c>
      <c r="L346" s="378">
        <f>K346+I346</f>
        <v/>
      </c>
      <c r="M346" s="402" t="n"/>
      <c r="N346" s="18" t="n"/>
      <c r="O346" s="2" t="n"/>
      <c r="P346" s="2" t="n"/>
      <c r="Q346" s="2" t="n"/>
      <c r="R346" s="2" t="n"/>
      <c r="S346" s="2" t="n"/>
      <c r="T346" s="2" t="n"/>
      <c r="U346" s="2" t="n"/>
      <c r="V346" s="2" t="n"/>
      <c r="W346" s="2" t="n"/>
      <c r="X346" s="2" t="n"/>
      <c r="Y346" s="2" t="n"/>
      <c r="Z346" s="2" t="n"/>
      <c r="AA346" s="2" t="n"/>
      <c r="AB346" s="2" t="n"/>
      <c r="AC346" s="2" t="n"/>
      <c r="AD346" s="2" t="n"/>
      <c r="AE346" s="2" t="n"/>
      <c r="AF346" s="2" t="n"/>
      <c r="AG346" s="2" t="n"/>
      <c r="AH346" s="2" t="n"/>
      <c r="AI346" s="2" t="n"/>
      <c r="AJ346" s="2" t="n"/>
      <c r="AK346" s="2" t="n"/>
      <c r="AL346" s="2" t="n"/>
      <c r="AM346" s="2" t="n"/>
      <c r="AN346" s="2" t="n"/>
      <c r="AO346" s="2" t="n"/>
      <c r="AP346" s="2" t="n"/>
      <c r="AQ346" s="2" t="n"/>
      <c r="AR346" s="2" t="n"/>
      <c r="AS346" s="2" t="n"/>
      <c r="AT346" s="2" t="n"/>
      <c r="AU346" s="2" t="n"/>
      <c r="AV346" s="2" t="n"/>
      <c r="AW346" s="2" t="n"/>
      <c r="AX346" s="2" t="n"/>
      <c r="AY346" s="2" t="n"/>
      <c r="AZ346" s="2" t="n"/>
      <c r="BA346" s="2" t="n"/>
      <c r="BB346" s="2" t="n"/>
      <c r="BC346" s="2" t="n"/>
      <c r="BD346" s="2" t="n"/>
      <c r="BE346" s="2" t="n"/>
      <c r="BF346" s="2" t="n"/>
      <c r="BG346" s="2" t="n"/>
      <c r="BH346" s="2" t="n"/>
      <c r="BI346" s="2" t="n"/>
      <c r="BJ346" s="2" t="n"/>
      <c r="BK346" s="2" t="n"/>
      <c r="BL346" s="2" t="n"/>
      <c r="BM346" s="2" t="n"/>
      <c r="BN346" s="2" t="n"/>
      <c r="BO346" s="2" t="n"/>
      <c r="BP346" s="2" t="n"/>
      <c r="BQ346" s="2" t="n"/>
      <c r="BR346" s="2" t="n"/>
      <c r="BS346" s="2" t="n"/>
      <c r="BT346" s="2" t="n"/>
      <c r="BU346" s="2" t="n"/>
      <c r="BV346" s="2" t="n"/>
      <c r="BW346" s="2" t="n"/>
    </row>
    <row r="347" ht="15.75" customFormat="1" customHeight="1" s="40">
      <c r="A347" s="93">
        <f>IF(F347&lt;&gt;"",1+MAX($A$2:A346),"")</f>
        <v/>
      </c>
      <c r="B347" s="381" t="n"/>
      <c r="C347" s="95" t="inlineStr">
        <is>
          <t>1-1/2" Dia Waste Pipe</t>
        </is>
      </c>
      <c r="D347" s="373" t="n">
        <v>880</v>
      </c>
      <c r="E347" s="97" t="n">
        <v>0.1</v>
      </c>
      <c r="F347" s="373">
        <f>(1+E347)*D347</f>
        <v/>
      </c>
      <c r="G347" s="98" t="inlineStr">
        <is>
          <t>LF</t>
        </is>
      </c>
      <c r="H347" s="374" t="n">
        <v>17.85</v>
      </c>
      <c r="I347" s="375">
        <f>H347*F347</f>
        <v/>
      </c>
      <c r="J347" s="380" t="n">
        <v>26.25</v>
      </c>
      <c r="K347" s="377">
        <f>J347*F347</f>
        <v/>
      </c>
      <c r="L347" s="378">
        <f>K347+I347</f>
        <v/>
      </c>
      <c r="M347" s="402" t="n"/>
      <c r="N347" s="18" t="n"/>
      <c r="O347" s="2" t="n"/>
      <c r="P347" s="2" t="n"/>
      <c r="Q347" s="2" t="n"/>
      <c r="R347" s="2" t="n"/>
      <c r="S347" s="2" t="n"/>
      <c r="T347" s="2" t="n"/>
      <c r="U347" s="2" t="n"/>
      <c r="V347" s="2" t="n"/>
      <c r="W347" s="2" t="n"/>
      <c r="X347" s="2" t="n"/>
      <c r="Y347" s="2" t="n"/>
      <c r="Z347" s="2" t="n"/>
      <c r="AA347" s="2" t="n"/>
      <c r="AB347" s="2" t="n"/>
      <c r="AC347" s="2" t="n"/>
      <c r="AD347" s="2" t="n"/>
      <c r="AE347" s="2" t="n"/>
      <c r="AF347" s="2" t="n"/>
      <c r="AG347" s="2" t="n"/>
      <c r="AH347" s="2" t="n"/>
      <c r="AI347" s="2" t="n"/>
      <c r="AJ347" s="2" t="n"/>
      <c r="AK347" s="2" t="n"/>
      <c r="AL347" s="2" t="n"/>
      <c r="AM347" s="2" t="n"/>
      <c r="AN347" s="2" t="n"/>
      <c r="AO347" s="2" t="n"/>
      <c r="AP347" s="2" t="n"/>
      <c r="AQ347" s="2" t="n"/>
      <c r="AR347" s="2" t="n"/>
      <c r="AS347" s="2" t="n"/>
      <c r="AT347" s="2" t="n"/>
      <c r="AU347" s="2" t="n"/>
      <c r="AV347" s="2" t="n"/>
      <c r="AW347" s="2" t="n"/>
      <c r="AX347" s="2" t="n"/>
      <c r="AY347" s="2" t="n"/>
      <c r="AZ347" s="2" t="n"/>
      <c r="BA347" s="2" t="n"/>
      <c r="BB347" s="2" t="n"/>
      <c r="BC347" s="2" t="n"/>
      <c r="BD347" s="2" t="n"/>
      <c r="BE347" s="2" t="n"/>
      <c r="BF347" s="2" t="n"/>
      <c r="BG347" s="2" t="n"/>
      <c r="BH347" s="2" t="n"/>
      <c r="BI347" s="2" t="n"/>
      <c r="BJ347" s="2" t="n"/>
      <c r="BK347" s="2" t="n"/>
      <c r="BL347" s="2" t="n"/>
      <c r="BM347" s="2" t="n"/>
      <c r="BN347" s="2" t="n"/>
      <c r="BO347" s="2" t="n"/>
      <c r="BP347" s="2" t="n"/>
      <c r="BQ347" s="2" t="n"/>
      <c r="BR347" s="2" t="n"/>
      <c r="BS347" s="2" t="n"/>
      <c r="BT347" s="2" t="n"/>
      <c r="BU347" s="2" t="n"/>
      <c r="BV347" s="2" t="n"/>
      <c r="BW347" s="2" t="n"/>
    </row>
    <row r="348" ht="15.75" customFormat="1" customHeight="1" s="40">
      <c r="A348" s="93">
        <f>IF(F348&lt;&gt;"",1+MAX($A$2:A347),"")</f>
        <v/>
      </c>
      <c r="B348" s="381" t="n"/>
      <c r="C348" s="95" t="inlineStr">
        <is>
          <t>2" Dia Waste Pipe</t>
        </is>
      </c>
      <c r="D348" s="373" t="n">
        <v>1650</v>
      </c>
      <c r="E348" s="97" t="n">
        <v>0.1</v>
      </c>
      <c r="F348" s="373">
        <f>(1+E348)*D348</f>
        <v/>
      </c>
      <c r="G348" s="98" t="inlineStr">
        <is>
          <t>LF</t>
        </is>
      </c>
      <c r="H348" s="374" t="n">
        <v>22</v>
      </c>
      <c r="I348" s="375">
        <f>H348*F348</f>
        <v/>
      </c>
      <c r="J348" s="380" t="n">
        <v>29</v>
      </c>
      <c r="K348" s="377">
        <f>J348*F348</f>
        <v/>
      </c>
      <c r="L348" s="378">
        <f>K348+I348</f>
        <v/>
      </c>
      <c r="M348" s="402" t="n"/>
      <c r="N348" s="18" t="n"/>
      <c r="O348" s="2" t="n"/>
      <c r="P348" s="2" t="n"/>
      <c r="Q348" s="2" t="n"/>
      <c r="R348" s="2" t="n"/>
      <c r="S348" s="2" t="n"/>
      <c r="T348" s="2" t="n"/>
      <c r="U348" s="2" t="n"/>
      <c r="V348" s="2" t="n"/>
      <c r="W348" s="2" t="n"/>
      <c r="X348" s="2" t="n"/>
      <c r="Y348" s="2" t="n"/>
      <c r="Z348" s="2" t="n"/>
      <c r="AA348" s="2" t="n"/>
      <c r="AB348" s="2" t="n"/>
      <c r="AC348" s="2" t="n"/>
      <c r="AD348" s="2" t="n"/>
      <c r="AE348" s="2" t="n"/>
      <c r="AF348" s="2" t="n"/>
      <c r="AG348" s="2" t="n"/>
      <c r="AH348" s="2" t="n"/>
      <c r="AI348" s="2" t="n"/>
      <c r="AJ348" s="2" t="n"/>
      <c r="AK348" s="2" t="n"/>
      <c r="AL348" s="2" t="n"/>
      <c r="AM348" s="2" t="n"/>
      <c r="AN348" s="2" t="n"/>
      <c r="AO348" s="2" t="n"/>
      <c r="AP348" s="2" t="n"/>
      <c r="AQ348" s="2" t="n"/>
      <c r="AR348" s="2" t="n"/>
      <c r="AS348" s="2" t="n"/>
      <c r="AT348" s="2" t="n"/>
      <c r="AU348" s="2" t="n"/>
      <c r="AV348" s="2" t="n"/>
      <c r="AW348" s="2" t="n"/>
      <c r="AX348" s="2" t="n"/>
      <c r="AY348" s="2" t="n"/>
      <c r="AZ348" s="2" t="n"/>
      <c r="BA348" s="2" t="n"/>
      <c r="BB348" s="2" t="n"/>
      <c r="BC348" s="2" t="n"/>
      <c r="BD348" s="2" t="n"/>
      <c r="BE348" s="2" t="n"/>
      <c r="BF348" s="2" t="n"/>
      <c r="BG348" s="2" t="n"/>
      <c r="BH348" s="2" t="n"/>
      <c r="BI348" s="2" t="n"/>
      <c r="BJ348" s="2" t="n"/>
      <c r="BK348" s="2" t="n"/>
      <c r="BL348" s="2" t="n"/>
      <c r="BM348" s="2" t="n"/>
      <c r="BN348" s="2" t="n"/>
      <c r="BO348" s="2" t="n"/>
      <c r="BP348" s="2" t="n"/>
      <c r="BQ348" s="2" t="n"/>
      <c r="BR348" s="2" t="n"/>
      <c r="BS348" s="2" t="n"/>
      <c r="BT348" s="2" t="n"/>
      <c r="BU348" s="2" t="n"/>
      <c r="BV348" s="2" t="n"/>
      <c r="BW348" s="2" t="n"/>
    </row>
    <row r="349" ht="15.75" customFormat="1" customHeight="1" s="40">
      <c r="A349" s="93">
        <f>IF(F349&lt;&gt;"",1+MAX($A$2:A348),"")</f>
        <v/>
      </c>
      <c r="B349" s="381" t="n"/>
      <c r="C349" s="95" t="inlineStr">
        <is>
          <t>3" Dia Waste Pipe</t>
        </is>
      </c>
      <c r="D349" s="373" t="n">
        <v>115</v>
      </c>
      <c r="E349" s="97" t="n">
        <v>0.1</v>
      </c>
      <c r="F349" s="373">
        <f>(1+E349)*D349</f>
        <v/>
      </c>
      <c r="G349" s="98" t="inlineStr">
        <is>
          <t>LF</t>
        </is>
      </c>
      <c r="H349" s="374" t="n">
        <v>27.12</v>
      </c>
      <c r="I349" s="375">
        <f>H349*F349</f>
        <v/>
      </c>
      <c r="J349" s="380" t="n">
        <v>34.12</v>
      </c>
      <c r="K349" s="377">
        <f>J349*F349</f>
        <v/>
      </c>
      <c r="L349" s="378">
        <f>K349+I349</f>
        <v/>
      </c>
      <c r="M349" s="402" t="n"/>
      <c r="N349" s="18" t="n"/>
      <c r="O349" s="2" t="n"/>
      <c r="P349" s="2" t="n"/>
      <c r="Q349" s="2" t="n"/>
      <c r="R349" s="2" t="n"/>
      <c r="S349" s="2" t="n"/>
      <c r="T349" s="2" t="n"/>
      <c r="U349" s="2" t="n"/>
      <c r="V349" s="2" t="n"/>
      <c r="W349" s="2" t="n"/>
      <c r="X349" s="2" t="n"/>
      <c r="Y349" s="2" t="n"/>
      <c r="Z349" s="2" t="n"/>
      <c r="AA349" s="2" t="n"/>
      <c r="AB349" s="2" t="n"/>
      <c r="AC349" s="2" t="n"/>
      <c r="AD349" s="2" t="n"/>
      <c r="AE349" s="2" t="n"/>
      <c r="AF349" s="2" t="n"/>
      <c r="AG349" s="2" t="n"/>
      <c r="AH349" s="2" t="n"/>
      <c r="AI349" s="2" t="n"/>
      <c r="AJ349" s="2" t="n"/>
      <c r="AK349" s="2" t="n"/>
      <c r="AL349" s="2" t="n"/>
      <c r="AM349" s="2" t="n"/>
      <c r="AN349" s="2" t="n"/>
      <c r="AO349" s="2" t="n"/>
      <c r="AP349" s="2" t="n"/>
      <c r="AQ349" s="2" t="n"/>
      <c r="AR349" s="2" t="n"/>
      <c r="AS349" s="2" t="n"/>
      <c r="AT349" s="2" t="n"/>
      <c r="AU349" s="2" t="n"/>
      <c r="AV349" s="2" t="n"/>
      <c r="AW349" s="2" t="n"/>
      <c r="AX349" s="2" t="n"/>
      <c r="AY349" s="2" t="n"/>
      <c r="AZ349" s="2" t="n"/>
      <c r="BA349" s="2" t="n"/>
      <c r="BB349" s="2" t="n"/>
      <c r="BC349" s="2" t="n"/>
      <c r="BD349" s="2" t="n"/>
      <c r="BE349" s="2" t="n"/>
      <c r="BF349" s="2" t="n"/>
      <c r="BG349" s="2" t="n"/>
      <c r="BH349" s="2" t="n"/>
      <c r="BI349" s="2" t="n"/>
      <c r="BJ349" s="2" t="n"/>
      <c r="BK349" s="2" t="n"/>
      <c r="BL349" s="2" t="n"/>
      <c r="BM349" s="2" t="n"/>
      <c r="BN349" s="2" t="n"/>
      <c r="BO349" s="2" t="n"/>
      <c r="BP349" s="2" t="n"/>
      <c r="BQ349" s="2" t="n"/>
      <c r="BR349" s="2" t="n"/>
      <c r="BS349" s="2" t="n"/>
      <c r="BT349" s="2" t="n"/>
      <c r="BU349" s="2" t="n"/>
      <c r="BV349" s="2" t="n"/>
      <c r="BW349" s="2" t="n"/>
    </row>
    <row r="350" ht="15.75" customFormat="1" customHeight="1" s="40">
      <c r="A350" s="93">
        <f>IF(F350&lt;&gt;"",1+MAX($A$2:A349),"")</f>
        <v/>
      </c>
      <c r="B350" s="381" t="n"/>
      <c r="C350" s="95" t="inlineStr">
        <is>
          <t>4" Dia Waste Pipe</t>
        </is>
      </c>
      <c r="D350" s="373" t="n">
        <v>1685</v>
      </c>
      <c r="E350" s="97" t="n">
        <v>0.1</v>
      </c>
      <c r="F350" s="373">
        <f>(1+E350)*D350</f>
        <v/>
      </c>
      <c r="G350" s="98" t="inlineStr">
        <is>
          <t>LF</t>
        </is>
      </c>
      <c r="H350" s="374" t="n">
        <v>39.66</v>
      </c>
      <c r="I350" s="375">
        <f>H350*F350</f>
        <v/>
      </c>
      <c r="J350" s="380" t="n">
        <v>45.66</v>
      </c>
      <c r="K350" s="377">
        <f>J350*F350</f>
        <v/>
      </c>
      <c r="L350" s="378">
        <f>K350+I350</f>
        <v/>
      </c>
      <c r="M350" s="402" t="n"/>
      <c r="N350" s="18" t="n"/>
      <c r="O350" s="2" t="n"/>
      <c r="P350" s="2" t="n"/>
      <c r="Q350" s="2" t="n"/>
      <c r="R350" s="2" t="n"/>
      <c r="S350" s="2" t="n"/>
      <c r="T350" s="2" t="n"/>
      <c r="U350" s="2" t="n"/>
      <c r="V350" s="2" t="n"/>
      <c r="W350" s="2" t="n"/>
      <c r="X350" s="2" t="n"/>
      <c r="Y350" s="2" t="n"/>
      <c r="Z350" s="2" t="n"/>
      <c r="AA350" s="2" t="n"/>
      <c r="AB350" s="2" t="n"/>
      <c r="AC350" s="2" t="n"/>
      <c r="AD350" s="2" t="n"/>
      <c r="AE350" s="2" t="n"/>
      <c r="AF350" s="2" t="n"/>
      <c r="AG350" s="2" t="n"/>
      <c r="AH350" s="2" t="n"/>
      <c r="AI350" s="2" t="n"/>
      <c r="AJ350" s="2" t="n"/>
      <c r="AK350" s="2" t="n"/>
      <c r="AL350" s="2" t="n"/>
      <c r="AM350" s="2" t="n"/>
      <c r="AN350" s="2" t="n"/>
      <c r="AO350" s="2" t="n"/>
      <c r="AP350" s="2" t="n"/>
      <c r="AQ350" s="2" t="n"/>
      <c r="AR350" s="2" t="n"/>
      <c r="AS350" s="2" t="n"/>
      <c r="AT350" s="2" t="n"/>
      <c r="AU350" s="2" t="n"/>
      <c r="AV350" s="2" t="n"/>
      <c r="AW350" s="2" t="n"/>
      <c r="AX350" s="2" t="n"/>
      <c r="AY350" s="2" t="n"/>
      <c r="AZ350" s="2" t="n"/>
      <c r="BA350" s="2" t="n"/>
      <c r="BB350" s="2" t="n"/>
      <c r="BC350" s="2" t="n"/>
      <c r="BD350" s="2" t="n"/>
      <c r="BE350" s="2" t="n"/>
      <c r="BF350" s="2" t="n"/>
      <c r="BG350" s="2" t="n"/>
      <c r="BH350" s="2" t="n"/>
      <c r="BI350" s="2" t="n"/>
      <c r="BJ350" s="2" t="n"/>
      <c r="BK350" s="2" t="n"/>
      <c r="BL350" s="2" t="n"/>
      <c r="BM350" s="2" t="n"/>
      <c r="BN350" s="2" t="n"/>
      <c r="BO350" s="2" t="n"/>
      <c r="BP350" s="2" t="n"/>
      <c r="BQ350" s="2" t="n"/>
      <c r="BR350" s="2" t="n"/>
      <c r="BS350" s="2" t="n"/>
      <c r="BT350" s="2" t="n"/>
      <c r="BU350" s="2" t="n"/>
      <c r="BV350" s="2" t="n"/>
      <c r="BW350" s="2" t="n"/>
    </row>
    <row r="351" ht="15.75" customFormat="1" customHeight="1" s="40">
      <c r="A351" s="93">
        <f>IF(F351&lt;&gt;"",1+MAX($A$2:A350),"")</f>
        <v/>
      </c>
      <c r="B351" s="381" t="n"/>
      <c r="C351" s="95" t="inlineStr">
        <is>
          <t>6" Dia Waste Pipe</t>
        </is>
      </c>
      <c r="D351" s="373" t="n">
        <v>500</v>
      </c>
      <c r="E351" s="97" t="n">
        <v>0.1</v>
      </c>
      <c r="F351" s="373">
        <f>(1+E351)*D351</f>
        <v/>
      </c>
      <c r="G351" s="98" t="inlineStr">
        <is>
          <t>LF</t>
        </is>
      </c>
      <c r="H351" s="374" t="n">
        <v>48</v>
      </c>
      <c r="I351" s="375">
        <f>H351*F351</f>
        <v/>
      </c>
      <c r="J351" s="380" t="n">
        <v>55</v>
      </c>
      <c r="K351" s="377">
        <f>J351*F351</f>
        <v/>
      </c>
      <c r="L351" s="378">
        <f>K351+I351</f>
        <v/>
      </c>
      <c r="M351" s="402" t="n"/>
      <c r="N351" s="18" t="n"/>
      <c r="O351" s="2" t="n"/>
      <c r="P351" s="2" t="n"/>
      <c r="Q351" s="2" t="n"/>
      <c r="R351" s="2" t="n"/>
      <c r="S351" s="2" t="n"/>
      <c r="T351" s="2" t="n"/>
      <c r="U351" s="2" t="n"/>
      <c r="V351" s="2" t="n"/>
      <c r="W351" s="2" t="n"/>
      <c r="X351" s="2" t="n"/>
      <c r="Y351" s="2" t="n"/>
      <c r="Z351" s="2" t="n"/>
      <c r="AA351" s="2" t="n"/>
      <c r="AB351" s="2" t="n"/>
      <c r="AC351" s="2" t="n"/>
      <c r="AD351" s="2" t="n"/>
      <c r="AE351" s="2" t="n"/>
      <c r="AF351" s="2" t="n"/>
      <c r="AG351" s="2" t="n"/>
      <c r="AH351" s="2" t="n"/>
      <c r="AI351" s="2" t="n"/>
      <c r="AJ351" s="2" t="n"/>
      <c r="AK351" s="2" t="n"/>
      <c r="AL351" s="2" t="n"/>
      <c r="AM351" s="2" t="n"/>
      <c r="AN351" s="2" t="n"/>
      <c r="AO351" s="2" t="n"/>
      <c r="AP351" s="2" t="n"/>
      <c r="AQ351" s="2" t="n"/>
      <c r="AR351" s="2" t="n"/>
      <c r="AS351" s="2" t="n"/>
      <c r="AT351" s="2" t="n"/>
      <c r="AU351" s="2" t="n"/>
      <c r="AV351" s="2" t="n"/>
      <c r="AW351" s="2" t="n"/>
      <c r="AX351" s="2" t="n"/>
      <c r="AY351" s="2" t="n"/>
      <c r="AZ351" s="2" t="n"/>
      <c r="BA351" s="2" t="n"/>
      <c r="BB351" s="2" t="n"/>
      <c r="BC351" s="2" t="n"/>
      <c r="BD351" s="2" t="n"/>
      <c r="BE351" s="2" t="n"/>
      <c r="BF351" s="2" t="n"/>
      <c r="BG351" s="2" t="n"/>
      <c r="BH351" s="2" t="n"/>
      <c r="BI351" s="2" t="n"/>
      <c r="BJ351" s="2" t="n"/>
      <c r="BK351" s="2" t="n"/>
      <c r="BL351" s="2" t="n"/>
      <c r="BM351" s="2" t="n"/>
      <c r="BN351" s="2" t="n"/>
      <c r="BO351" s="2" t="n"/>
      <c r="BP351" s="2" t="n"/>
      <c r="BQ351" s="2" t="n"/>
      <c r="BR351" s="2" t="n"/>
      <c r="BS351" s="2" t="n"/>
      <c r="BT351" s="2" t="n"/>
      <c r="BU351" s="2" t="n"/>
      <c r="BV351" s="2" t="n"/>
      <c r="BW351" s="2" t="n"/>
    </row>
    <row r="352" ht="15.75" customFormat="1" customHeight="1" s="40">
      <c r="A352" s="93">
        <f>IF(F352&lt;&gt;"",1+MAX($A$2:A351),"")</f>
        <v/>
      </c>
      <c r="B352" s="381" t="n"/>
      <c r="C352" s="300" t="inlineStr">
        <is>
          <t>FIXTURES</t>
        </is>
      </c>
      <c r="D352" s="373" t="n"/>
      <c r="E352" s="97" t="n"/>
      <c r="F352" s="373" t="n"/>
      <c r="G352" s="98" t="n"/>
      <c r="H352" s="374" t="n"/>
      <c r="I352" s="375" t="n"/>
      <c r="J352" s="380" t="n"/>
      <c r="K352" s="377" t="n"/>
      <c r="L352" s="378" t="n"/>
      <c r="M352" s="402" t="n"/>
      <c r="N352" s="18" t="n"/>
      <c r="O352" s="2" t="n"/>
      <c r="P352" s="2" t="n"/>
      <c r="Q352" s="2" t="n"/>
      <c r="R352" s="2" t="n"/>
      <c r="S352" s="2" t="n"/>
      <c r="T352" s="2" t="n"/>
      <c r="U352" s="2" t="n"/>
      <c r="V352" s="2" t="n"/>
      <c r="W352" s="2" t="n"/>
      <c r="X352" s="2" t="n"/>
      <c r="Y352" s="2" t="n"/>
      <c r="Z352" s="2" t="n"/>
      <c r="AA352" s="2" t="n"/>
      <c r="AB352" s="2" t="n"/>
      <c r="AC352" s="2" t="n"/>
      <c r="AD352" s="2" t="n"/>
      <c r="AE352" s="2" t="n"/>
      <c r="AF352" s="2" t="n"/>
      <c r="AG352" s="2" t="n"/>
      <c r="AH352" s="2" t="n"/>
      <c r="AI352" s="2" t="n"/>
      <c r="AJ352" s="2" t="n"/>
      <c r="AK352" s="2" t="n"/>
      <c r="AL352" s="2" t="n"/>
      <c r="AM352" s="2" t="n"/>
      <c r="AN352" s="2" t="n"/>
      <c r="AO352" s="2" t="n"/>
      <c r="AP352" s="2" t="n"/>
      <c r="AQ352" s="2" t="n"/>
      <c r="AR352" s="2" t="n"/>
      <c r="AS352" s="2" t="n"/>
      <c r="AT352" s="2" t="n"/>
      <c r="AU352" s="2" t="n"/>
      <c r="AV352" s="2" t="n"/>
      <c r="AW352" s="2" t="n"/>
      <c r="AX352" s="2" t="n"/>
      <c r="AY352" s="2" t="n"/>
      <c r="AZ352" s="2" t="n"/>
      <c r="BA352" s="2" t="n"/>
      <c r="BB352" s="2" t="n"/>
      <c r="BC352" s="2" t="n"/>
      <c r="BD352" s="2" t="n"/>
      <c r="BE352" s="2" t="n"/>
      <c r="BF352" s="2" t="n"/>
      <c r="BG352" s="2" t="n"/>
      <c r="BH352" s="2" t="n"/>
      <c r="BI352" s="2" t="n"/>
      <c r="BJ352" s="2" t="n"/>
      <c r="BK352" s="2" t="n"/>
      <c r="BL352" s="2" t="n"/>
      <c r="BM352" s="2" t="n"/>
      <c r="BN352" s="2" t="n"/>
      <c r="BO352" s="2" t="n"/>
      <c r="BP352" s="2" t="n"/>
      <c r="BQ352" s="2" t="n"/>
      <c r="BR352" s="2" t="n"/>
      <c r="BS352" s="2" t="n"/>
      <c r="BT352" s="2" t="n"/>
      <c r="BU352" s="2" t="n"/>
      <c r="BV352" s="2" t="n"/>
      <c r="BW352" s="2" t="n"/>
    </row>
    <row r="353" ht="15.75" customFormat="1" customHeight="1" s="40">
      <c r="A353" s="93">
        <f>IF(F353&lt;&gt;"",1+MAX($A$2:A352),"")</f>
        <v/>
      </c>
      <c r="B353" s="381" t="n"/>
      <c r="C353" s="95" t="inlineStr">
        <is>
          <t>WC-1, Water Closet</t>
        </is>
      </c>
      <c r="D353" s="373" t="n">
        <v>76</v>
      </c>
      <c r="E353" s="97" t="n">
        <v>0</v>
      </c>
      <c r="F353" s="373">
        <f>(1+E353)*D353</f>
        <v/>
      </c>
      <c r="G353" s="98" t="inlineStr">
        <is>
          <t>EA</t>
        </is>
      </c>
      <c r="H353" s="374" t="n">
        <v>780</v>
      </c>
      <c r="I353" s="375">
        <f>H353*F353</f>
        <v/>
      </c>
      <c r="J353" s="380" t="n">
        <v>300</v>
      </c>
      <c r="K353" s="377">
        <f>J353*F353</f>
        <v/>
      </c>
      <c r="L353" s="378">
        <f>K353+I353</f>
        <v/>
      </c>
      <c r="M353" s="402" t="n"/>
      <c r="N353" s="18" t="n"/>
      <c r="O353" s="2" t="n"/>
      <c r="P353" s="2" t="n"/>
      <c r="Q353" s="2" t="n"/>
      <c r="R353" s="2" t="n"/>
      <c r="S353" s="2" t="n"/>
      <c r="T353" s="2" t="n"/>
      <c r="U353" s="2" t="n"/>
      <c r="V353" s="2" t="n"/>
      <c r="W353" s="2" t="n"/>
      <c r="X353" s="2" t="n"/>
      <c r="Y353" s="2" t="n"/>
      <c r="Z353" s="2" t="n"/>
      <c r="AA353" s="2" t="n"/>
      <c r="AB353" s="2" t="n"/>
      <c r="AC353" s="2" t="n"/>
      <c r="AD353" s="2" t="n"/>
      <c r="AE353" s="2" t="n"/>
      <c r="AF353" s="2" t="n"/>
      <c r="AG353" s="2" t="n"/>
      <c r="AH353" s="2" t="n"/>
      <c r="AI353" s="2" t="n"/>
      <c r="AJ353" s="2" t="n"/>
      <c r="AK353" s="2" t="n"/>
      <c r="AL353" s="2" t="n"/>
      <c r="AM353" s="2" t="n"/>
      <c r="AN353" s="2" t="n"/>
      <c r="AO353" s="2" t="n"/>
      <c r="AP353" s="2" t="n"/>
      <c r="AQ353" s="2" t="n"/>
      <c r="AR353" s="2" t="n"/>
      <c r="AS353" s="2" t="n"/>
      <c r="AT353" s="2" t="n"/>
      <c r="AU353" s="2" t="n"/>
      <c r="AV353" s="2" t="n"/>
      <c r="AW353" s="2" t="n"/>
      <c r="AX353" s="2" t="n"/>
      <c r="AY353" s="2" t="n"/>
      <c r="AZ353" s="2" t="n"/>
      <c r="BA353" s="2" t="n"/>
      <c r="BB353" s="2" t="n"/>
      <c r="BC353" s="2" t="n"/>
      <c r="BD353" s="2" t="n"/>
      <c r="BE353" s="2" t="n"/>
      <c r="BF353" s="2" t="n"/>
      <c r="BG353" s="2" t="n"/>
      <c r="BH353" s="2" t="n"/>
      <c r="BI353" s="2" t="n"/>
      <c r="BJ353" s="2" t="n"/>
      <c r="BK353" s="2" t="n"/>
      <c r="BL353" s="2" t="n"/>
      <c r="BM353" s="2" t="n"/>
      <c r="BN353" s="2" t="n"/>
      <c r="BO353" s="2" t="n"/>
      <c r="BP353" s="2" t="n"/>
      <c r="BQ353" s="2" t="n"/>
      <c r="BR353" s="2" t="n"/>
      <c r="BS353" s="2" t="n"/>
      <c r="BT353" s="2" t="n"/>
      <c r="BU353" s="2" t="n"/>
      <c r="BV353" s="2" t="n"/>
      <c r="BW353" s="2" t="n"/>
    </row>
    <row r="354" ht="15.75" customFormat="1" customHeight="1" s="40">
      <c r="A354" s="93">
        <f>IF(F354&lt;&gt;"",1+MAX($A$2:A353),"")</f>
        <v/>
      </c>
      <c r="B354" s="381" t="n"/>
      <c r="C354" s="95" t="inlineStr">
        <is>
          <t xml:space="preserve">LA-1, Lavatory </t>
        </is>
      </c>
      <c r="D354" s="373" t="n">
        <v>76</v>
      </c>
      <c r="E354" s="97" t="n">
        <v>0</v>
      </c>
      <c r="F354" s="373">
        <f>(1+E354)*D354</f>
        <v/>
      </c>
      <c r="G354" s="98" t="inlineStr">
        <is>
          <t>EA</t>
        </is>
      </c>
      <c r="H354" s="374" t="n">
        <v>650</v>
      </c>
      <c r="I354" s="375">
        <f>H354*F354</f>
        <v/>
      </c>
      <c r="J354" s="380" t="n">
        <v>245</v>
      </c>
      <c r="K354" s="377">
        <f>J354*F354</f>
        <v/>
      </c>
      <c r="L354" s="378">
        <f>K354+I354</f>
        <v/>
      </c>
      <c r="M354" s="402" t="n"/>
      <c r="N354" s="18" t="n"/>
      <c r="O354" s="2" t="n"/>
      <c r="P354" s="2" t="n"/>
      <c r="Q354" s="2" t="n"/>
      <c r="R354" s="2" t="n"/>
      <c r="S354" s="2" t="n"/>
      <c r="T354" s="2" t="n"/>
      <c r="U354" s="2" t="n"/>
      <c r="V354" s="2" t="n"/>
      <c r="W354" s="2" t="n"/>
      <c r="X354" s="2" t="n"/>
      <c r="Y354" s="2" t="n"/>
      <c r="Z354" s="2" t="n"/>
      <c r="AA354" s="2" t="n"/>
      <c r="AB354" s="2" t="n"/>
      <c r="AC354" s="2" t="n"/>
      <c r="AD354" s="2" t="n"/>
      <c r="AE354" s="2" t="n"/>
      <c r="AF354" s="2" t="n"/>
      <c r="AG354" s="2" t="n"/>
      <c r="AH354" s="2" t="n"/>
      <c r="AI354" s="2" t="n"/>
      <c r="AJ354" s="2" t="n"/>
      <c r="AK354" s="2" t="n"/>
      <c r="AL354" s="2" t="n"/>
      <c r="AM354" s="2" t="n"/>
      <c r="AN354" s="2" t="n"/>
      <c r="AO354" s="2" t="n"/>
      <c r="AP354" s="2" t="n"/>
      <c r="AQ354" s="2" t="n"/>
      <c r="AR354" s="2" t="n"/>
      <c r="AS354" s="2" t="n"/>
      <c r="AT354" s="2" t="n"/>
      <c r="AU354" s="2" t="n"/>
      <c r="AV354" s="2" t="n"/>
      <c r="AW354" s="2" t="n"/>
      <c r="AX354" s="2" t="n"/>
      <c r="AY354" s="2" t="n"/>
      <c r="AZ354" s="2" t="n"/>
      <c r="BA354" s="2" t="n"/>
      <c r="BB354" s="2" t="n"/>
      <c r="BC354" s="2" t="n"/>
      <c r="BD354" s="2" t="n"/>
      <c r="BE354" s="2" t="n"/>
      <c r="BF354" s="2" t="n"/>
      <c r="BG354" s="2" t="n"/>
      <c r="BH354" s="2" t="n"/>
      <c r="BI354" s="2" t="n"/>
      <c r="BJ354" s="2" t="n"/>
      <c r="BK354" s="2" t="n"/>
      <c r="BL354" s="2" t="n"/>
      <c r="BM354" s="2" t="n"/>
      <c r="BN354" s="2" t="n"/>
      <c r="BO354" s="2" t="n"/>
      <c r="BP354" s="2" t="n"/>
      <c r="BQ354" s="2" t="n"/>
      <c r="BR354" s="2" t="n"/>
      <c r="BS354" s="2" t="n"/>
      <c r="BT354" s="2" t="n"/>
      <c r="BU354" s="2" t="n"/>
      <c r="BV354" s="2" t="n"/>
      <c r="BW354" s="2" t="n"/>
    </row>
    <row r="355" ht="15.75" customFormat="1" customHeight="1" s="40">
      <c r="A355" s="93">
        <f>IF(F355&lt;&gt;"",1+MAX($A$2:A354),"")</f>
        <v/>
      </c>
      <c r="B355" s="381" t="n"/>
      <c r="C355" s="95" t="inlineStr">
        <is>
          <t>S-1, Sink</t>
        </is>
      </c>
      <c r="D355" s="373" t="n">
        <v>75</v>
      </c>
      <c r="E355" s="97" t="n">
        <v>0</v>
      </c>
      <c r="F355" s="373">
        <f>(1+E355)*D355</f>
        <v/>
      </c>
      <c r="G355" s="98" t="inlineStr">
        <is>
          <t>EA</t>
        </is>
      </c>
      <c r="H355" s="374" t="n">
        <v>600</v>
      </c>
      <c r="I355" s="375">
        <f>H355*F355</f>
        <v/>
      </c>
      <c r="J355" s="380" t="n">
        <v>220</v>
      </c>
      <c r="K355" s="377">
        <f>J355*F355</f>
        <v/>
      </c>
      <c r="L355" s="378">
        <f>K355+I355</f>
        <v/>
      </c>
      <c r="M355" s="402" t="n"/>
      <c r="N355" s="18" t="n"/>
      <c r="O355" s="2" t="n"/>
      <c r="P355" s="2" t="n"/>
      <c r="Q355" s="2" t="n"/>
      <c r="R355" s="2" t="n"/>
      <c r="S355" s="2" t="n"/>
      <c r="T355" s="2" t="n"/>
      <c r="U355" s="2" t="n"/>
      <c r="V355" s="2" t="n"/>
      <c r="W355" s="2" t="n"/>
      <c r="X355" s="2" t="n"/>
      <c r="Y355" s="2" t="n"/>
      <c r="Z355" s="2" t="n"/>
      <c r="AA355" s="2" t="n"/>
      <c r="AB355" s="2" t="n"/>
      <c r="AC355" s="2" t="n"/>
      <c r="AD355" s="2" t="n"/>
      <c r="AE355" s="2" t="n"/>
      <c r="AF355" s="2" t="n"/>
      <c r="AG355" s="2" t="n"/>
      <c r="AH355" s="2" t="n"/>
      <c r="AI355" s="2" t="n"/>
      <c r="AJ355" s="2" t="n"/>
      <c r="AK355" s="2" t="n"/>
      <c r="AL355" s="2" t="n"/>
      <c r="AM355" s="2" t="n"/>
      <c r="AN355" s="2" t="n"/>
      <c r="AO355" s="2" t="n"/>
      <c r="AP355" s="2" t="n"/>
      <c r="AQ355" s="2" t="n"/>
      <c r="AR355" s="2" t="n"/>
      <c r="AS355" s="2" t="n"/>
      <c r="AT355" s="2" t="n"/>
      <c r="AU355" s="2" t="n"/>
      <c r="AV355" s="2" t="n"/>
      <c r="AW355" s="2" t="n"/>
      <c r="AX355" s="2" t="n"/>
      <c r="AY355" s="2" t="n"/>
      <c r="AZ355" s="2" t="n"/>
      <c r="BA355" s="2" t="n"/>
      <c r="BB355" s="2" t="n"/>
      <c r="BC355" s="2" t="n"/>
      <c r="BD355" s="2" t="n"/>
      <c r="BE355" s="2" t="n"/>
      <c r="BF355" s="2" t="n"/>
      <c r="BG355" s="2" t="n"/>
      <c r="BH355" s="2" t="n"/>
      <c r="BI355" s="2" t="n"/>
      <c r="BJ355" s="2" t="n"/>
      <c r="BK355" s="2" t="n"/>
      <c r="BL355" s="2" t="n"/>
      <c r="BM355" s="2" t="n"/>
      <c r="BN355" s="2" t="n"/>
      <c r="BO355" s="2" t="n"/>
      <c r="BP355" s="2" t="n"/>
      <c r="BQ355" s="2" t="n"/>
      <c r="BR355" s="2" t="n"/>
      <c r="BS355" s="2" t="n"/>
      <c r="BT355" s="2" t="n"/>
      <c r="BU355" s="2" t="n"/>
      <c r="BV355" s="2" t="n"/>
      <c r="BW355" s="2" t="n"/>
    </row>
    <row r="356" ht="15.75" customFormat="1" customHeight="1" s="40">
      <c r="A356" s="93">
        <f>IF(F356&lt;&gt;"",1+MAX($A$2:A355),"")</f>
        <v/>
      </c>
      <c r="B356" s="381" t="n"/>
      <c r="C356" s="95" t="inlineStr">
        <is>
          <t xml:space="preserve">BT-1, Bathtub </t>
        </is>
      </c>
      <c r="D356" s="373" t="n">
        <v>75</v>
      </c>
      <c r="E356" s="97" t="n">
        <v>0</v>
      </c>
      <c r="F356" s="373">
        <f>(1+E356)*D356</f>
        <v/>
      </c>
      <c r="G356" s="98" t="inlineStr">
        <is>
          <t>EA</t>
        </is>
      </c>
      <c r="H356" s="374" t="n">
        <v>1800</v>
      </c>
      <c r="I356" s="375">
        <f>H356*F356</f>
        <v/>
      </c>
      <c r="J356" s="380" t="n">
        <v>850</v>
      </c>
      <c r="K356" s="377">
        <f>J356*F356</f>
        <v/>
      </c>
      <c r="L356" s="378">
        <f>K356+I356</f>
        <v/>
      </c>
      <c r="M356" s="402" t="n"/>
      <c r="N356" s="18" t="n"/>
      <c r="O356" s="2" t="n"/>
      <c r="P356" s="2" t="n"/>
      <c r="Q356" s="2" t="n"/>
      <c r="R356" s="2" t="n"/>
      <c r="S356" s="2" t="n"/>
      <c r="T356" s="2" t="n"/>
      <c r="U356" s="2" t="n"/>
      <c r="V356" s="2" t="n"/>
      <c r="W356" s="2" t="n"/>
      <c r="X356" s="2" t="n"/>
      <c r="Y356" s="2" t="n"/>
      <c r="Z356" s="2" t="n"/>
      <c r="AA356" s="2" t="n"/>
      <c r="AB356" s="2" t="n"/>
      <c r="AC356" s="2" t="n"/>
      <c r="AD356" s="2" t="n"/>
      <c r="AE356" s="2" t="n"/>
      <c r="AF356" s="2" t="n"/>
      <c r="AG356" s="2" t="n"/>
      <c r="AH356" s="2" t="n"/>
      <c r="AI356" s="2" t="n"/>
      <c r="AJ356" s="2" t="n"/>
      <c r="AK356" s="2" t="n"/>
      <c r="AL356" s="2" t="n"/>
      <c r="AM356" s="2" t="n"/>
      <c r="AN356" s="2" t="n"/>
      <c r="AO356" s="2" t="n"/>
      <c r="AP356" s="2" t="n"/>
      <c r="AQ356" s="2" t="n"/>
      <c r="AR356" s="2" t="n"/>
      <c r="AS356" s="2" t="n"/>
      <c r="AT356" s="2" t="n"/>
      <c r="AU356" s="2" t="n"/>
      <c r="AV356" s="2" t="n"/>
      <c r="AW356" s="2" t="n"/>
      <c r="AX356" s="2" t="n"/>
      <c r="AY356" s="2" t="n"/>
      <c r="AZ356" s="2" t="n"/>
      <c r="BA356" s="2" t="n"/>
      <c r="BB356" s="2" t="n"/>
      <c r="BC356" s="2" t="n"/>
      <c r="BD356" s="2" t="n"/>
      <c r="BE356" s="2" t="n"/>
      <c r="BF356" s="2" t="n"/>
      <c r="BG356" s="2" t="n"/>
      <c r="BH356" s="2" t="n"/>
      <c r="BI356" s="2" t="n"/>
      <c r="BJ356" s="2" t="n"/>
      <c r="BK356" s="2" t="n"/>
      <c r="BL356" s="2" t="n"/>
      <c r="BM356" s="2" t="n"/>
      <c r="BN356" s="2" t="n"/>
      <c r="BO356" s="2" t="n"/>
      <c r="BP356" s="2" t="n"/>
      <c r="BQ356" s="2" t="n"/>
      <c r="BR356" s="2" t="n"/>
      <c r="BS356" s="2" t="n"/>
      <c r="BT356" s="2" t="n"/>
      <c r="BU356" s="2" t="n"/>
      <c r="BV356" s="2" t="n"/>
      <c r="BW356" s="2" t="n"/>
    </row>
    <row r="357" ht="15.75" customFormat="1" customHeight="1" s="40">
      <c r="A357" s="93">
        <f>IF(F357&lt;&gt;"",1+MAX($A$2:A356),"")</f>
        <v/>
      </c>
      <c r="B357" s="381" t="n"/>
      <c r="C357" s="95" t="inlineStr">
        <is>
          <t>WH, Water heater, AO Smith, 113LBS, 120/1/60Hz</t>
        </is>
      </c>
      <c r="D357" s="373" t="n">
        <v>4</v>
      </c>
      <c r="E357" s="97" t="n">
        <v>0</v>
      </c>
      <c r="F357" s="373">
        <f>(1+E357)*D357</f>
        <v/>
      </c>
      <c r="G357" s="98" t="inlineStr">
        <is>
          <t>EA</t>
        </is>
      </c>
      <c r="H357" s="374" t="n">
        <v>3100</v>
      </c>
      <c r="I357" s="375">
        <f>H357*F357</f>
        <v/>
      </c>
      <c r="J357" s="380" t="n">
        <v>1100</v>
      </c>
      <c r="K357" s="377">
        <f>J357*F357</f>
        <v/>
      </c>
      <c r="L357" s="378">
        <f>K357+I357</f>
        <v/>
      </c>
      <c r="M357" s="402" t="n"/>
      <c r="N357" s="18" t="n"/>
      <c r="O357" s="2" t="n"/>
      <c r="P357" s="2" t="n"/>
      <c r="Q357" s="2" t="n"/>
      <c r="R357" s="2" t="n"/>
      <c r="S357" s="2" t="n"/>
      <c r="T357" s="2" t="n"/>
      <c r="U357" s="2" t="n"/>
      <c r="V357" s="2" t="n"/>
      <c r="W357" s="2" t="n"/>
      <c r="X357" s="2" t="n"/>
      <c r="Y357" s="2" t="n"/>
      <c r="Z357" s="2" t="n"/>
      <c r="AA357" s="2" t="n"/>
      <c r="AB357" s="2" t="n"/>
      <c r="AC357" s="2" t="n"/>
      <c r="AD357" s="2" t="n"/>
      <c r="AE357" s="2" t="n"/>
      <c r="AF357" s="2" t="n"/>
      <c r="AG357" s="2" t="n"/>
      <c r="AH357" s="2" t="n"/>
      <c r="AI357" s="2" t="n"/>
      <c r="AJ357" s="2" t="n"/>
      <c r="AK357" s="2" t="n"/>
      <c r="AL357" s="2" t="n"/>
      <c r="AM357" s="2" t="n"/>
      <c r="AN357" s="2" t="n"/>
      <c r="AO357" s="2" t="n"/>
      <c r="AP357" s="2" t="n"/>
      <c r="AQ357" s="2" t="n"/>
      <c r="AR357" s="2" t="n"/>
      <c r="AS357" s="2" t="n"/>
      <c r="AT357" s="2" t="n"/>
      <c r="AU357" s="2" t="n"/>
      <c r="AV357" s="2" t="n"/>
      <c r="AW357" s="2" t="n"/>
      <c r="AX357" s="2" t="n"/>
      <c r="AY357" s="2" t="n"/>
      <c r="AZ357" s="2" t="n"/>
      <c r="BA357" s="2" t="n"/>
      <c r="BB357" s="2" t="n"/>
      <c r="BC357" s="2" t="n"/>
      <c r="BD357" s="2" t="n"/>
      <c r="BE357" s="2" t="n"/>
      <c r="BF357" s="2" t="n"/>
      <c r="BG357" s="2" t="n"/>
      <c r="BH357" s="2" t="n"/>
      <c r="BI357" s="2" t="n"/>
      <c r="BJ357" s="2" t="n"/>
      <c r="BK357" s="2" t="n"/>
      <c r="BL357" s="2" t="n"/>
      <c r="BM357" s="2" t="n"/>
      <c r="BN357" s="2" t="n"/>
      <c r="BO357" s="2" t="n"/>
      <c r="BP357" s="2" t="n"/>
      <c r="BQ357" s="2" t="n"/>
      <c r="BR357" s="2" t="n"/>
      <c r="BS357" s="2" t="n"/>
      <c r="BT357" s="2" t="n"/>
      <c r="BU357" s="2" t="n"/>
      <c r="BV357" s="2" t="n"/>
      <c r="BW357" s="2" t="n"/>
    </row>
    <row r="358" ht="15.75" customFormat="1" customHeight="1" s="40">
      <c r="A358" s="93">
        <f>IF(F358&lt;&gt;"",1+MAX($A$2:A357),"")</f>
        <v/>
      </c>
      <c r="B358" s="381" t="n"/>
      <c r="C358" s="95" t="inlineStr">
        <is>
          <t>ET-1, Expansion Tank, 4.5 Gal, 10LBS, WATTS PLT-12</t>
        </is>
      </c>
      <c r="D358" s="373" t="n">
        <v>2</v>
      </c>
      <c r="E358" s="97" t="n">
        <v>0</v>
      </c>
      <c r="F358" s="373">
        <f>(1+E358)*D358</f>
        <v/>
      </c>
      <c r="G358" s="98" t="inlineStr">
        <is>
          <t>EA</t>
        </is>
      </c>
      <c r="H358" s="374" t="n">
        <v>1600</v>
      </c>
      <c r="I358" s="375">
        <f>H358*F358</f>
        <v/>
      </c>
      <c r="J358" s="380" t="n">
        <v>650</v>
      </c>
      <c r="K358" s="377">
        <f>J358*F358</f>
        <v/>
      </c>
      <c r="L358" s="378">
        <f>K358+I358</f>
        <v/>
      </c>
      <c r="M358" s="402" t="n"/>
      <c r="N358" s="18" t="n"/>
      <c r="O358" s="2" t="n"/>
      <c r="P358" s="2" t="n"/>
      <c r="Q358" s="2" t="n"/>
      <c r="R358" s="2" t="n"/>
      <c r="S358" s="2" t="n"/>
      <c r="T358" s="2" t="n"/>
      <c r="U358" s="2" t="n"/>
      <c r="V358" s="2" t="n"/>
      <c r="W358" s="2" t="n"/>
      <c r="X358" s="2" t="n"/>
      <c r="Y358" s="2" t="n"/>
      <c r="Z358" s="2" t="n"/>
      <c r="AA358" s="2" t="n"/>
      <c r="AB358" s="2" t="n"/>
      <c r="AC358" s="2" t="n"/>
      <c r="AD358" s="2" t="n"/>
      <c r="AE358" s="2" t="n"/>
      <c r="AF358" s="2" t="n"/>
      <c r="AG358" s="2" t="n"/>
      <c r="AH358" s="2" t="n"/>
      <c r="AI358" s="2" t="n"/>
      <c r="AJ358" s="2" t="n"/>
      <c r="AK358" s="2" t="n"/>
      <c r="AL358" s="2" t="n"/>
      <c r="AM358" s="2" t="n"/>
      <c r="AN358" s="2" t="n"/>
      <c r="AO358" s="2" t="n"/>
      <c r="AP358" s="2" t="n"/>
      <c r="AQ358" s="2" t="n"/>
      <c r="AR358" s="2" t="n"/>
      <c r="AS358" s="2" t="n"/>
      <c r="AT358" s="2" t="n"/>
      <c r="AU358" s="2" t="n"/>
      <c r="AV358" s="2" t="n"/>
      <c r="AW358" s="2" t="n"/>
      <c r="AX358" s="2" t="n"/>
      <c r="AY358" s="2" t="n"/>
      <c r="AZ358" s="2" t="n"/>
      <c r="BA358" s="2" t="n"/>
      <c r="BB358" s="2" t="n"/>
      <c r="BC358" s="2" t="n"/>
      <c r="BD358" s="2" t="n"/>
      <c r="BE358" s="2" t="n"/>
      <c r="BF358" s="2" t="n"/>
      <c r="BG358" s="2" t="n"/>
      <c r="BH358" s="2" t="n"/>
      <c r="BI358" s="2" t="n"/>
      <c r="BJ358" s="2" t="n"/>
      <c r="BK358" s="2" t="n"/>
      <c r="BL358" s="2" t="n"/>
      <c r="BM358" s="2" t="n"/>
      <c r="BN358" s="2" t="n"/>
      <c r="BO358" s="2" t="n"/>
      <c r="BP358" s="2" t="n"/>
      <c r="BQ358" s="2" t="n"/>
      <c r="BR358" s="2" t="n"/>
      <c r="BS358" s="2" t="n"/>
      <c r="BT358" s="2" t="n"/>
      <c r="BU358" s="2" t="n"/>
      <c r="BV358" s="2" t="n"/>
      <c r="BW358" s="2" t="n"/>
    </row>
    <row r="359" ht="15.75" customFormat="1" customHeight="1" s="40">
      <c r="A359" s="93">
        <f>IF(F359&lt;&gt;"",1+MAX($A$2:A358),"")</f>
        <v/>
      </c>
      <c r="B359" s="381" t="n"/>
      <c r="C359" s="212" t="inlineStr">
        <is>
          <t>Storage Tank</t>
        </is>
      </c>
      <c r="D359" s="373" t="n">
        <v>1</v>
      </c>
      <c r="E359" s="97" t="n">
        <v>0</v>
      </c>
      <c r="F359" s="373">
        <f>(1+E359)*D359</f>
        <v/>
      </c>
      <c r="G359" s="98" t="inlineStr">
        <is>
          <t>EA</t>
        </is>
      </c>
      <c r="H359" s="374" t="n">
        <v>1800</v>
      </c>
      <c r="I359" s="375">
        <f>H359*F359</f>
        <v/>
      </c>
      <c r="J359" s="380" t="n">
        <v>700</v>
      </c>
      <c r="K359" s="377">
        <f>J359*F359</f>
        <v/>
      </c>
      <c r="L359" s="378">
        <f>K359+I359</f>
        <v/>
      </c>
      <c r="M359" s="402" t="n"/>
      <c r="N359" s="18" t="n"/>
      <c r="O359" s="2" t="n"/>
      <c r="P359" s="2" t="n"/>
      <c r="Q359" s="2" t="n"/>
      <c r="R359" s="2" t="n"/>
      <c r="S359" s="2" t="n"/>
      <c r="T359" s="2" t="n"/>
      <c r="U359" s="2" t="n"/>
      <c r="V359" s="2" t="n"/>
      <c r="W359" s="2" t="n"/>
      <c r="X359" s="2" t="n"/>
      <c r="Y359" s="2" t="n"/>
      <c r="Z359" s="2" t="n"/>
      <c r="AA359" s="2" t="n"/>
      <c r="AB359" s="2" t="n"/>
      <c r="AC359" s="2" t="n"/>
      <c r="AD359" s="2" t="n"/>
      <c r="AE359" s="2" t="n"/>
      <c r="AF359" s="2" t="n"/>
      <c r="AG359" s="2" t="n"/>
      <c r="AH359" s="2" t="n"/>
      <c r="AI359" s="2" t="n"/>
      <c r="AJ359" s="2" t="n"/>
      <c r="AK359" s="2" t="n"/>
      <c r="AL359" s="2" t="n"/>
      <c r="AM359" s="2" t="n"/>
      <c r="AN359" s="2" t="n"/>
      <c r="AO359" s="2" t="n"/>
      <c r="AP359" s="2" t="n"/>
      <c r="AQ359" s="2" t="n"/>
      <c r="AR359" s="2" t="n"/>
      <c r="AS359" s="2" t="n"/>
      <c r="AT359" s="2" t="n"/>
      <c r="AU359" s="2" t="n"/>
      <c r="AV359" s="2" t="n"/>
      <c r="AW359" s="2" t="n"/>
      <c r="AX359" s="2" t="n"/>
      <c r="AY359" s="2" t="n"/>
      <c r="AZ359" s="2" t="n"/>
      <c r="BA359" s="2" t="n"/>
      <c r="BB359" s="2" t="n"/>
      <c r="BC359" s="2" t="n"/>
      <c r="BD359" s="2" t="n"/>
      <c r="BE359" s="2" t="n"/>
      <c r="BF359" s="2" t="n"/>
      <c r="BG359" s="2" t="n"/>
      <c r="BH359" s="2" t="n"/>
      <c r="BI359" s="2" t="n"/>
      <c r="BJ359" s="2" t="n"/>
      <c r="BK359" s="2" t="n"/>
      <c r="BL359" s="2" t="n"/>
      <c r="BM359" s="2" t="n"/>
      <c r="BN359" s="2" t="n"/>
      <c r="BO359" s="2" t="n"/>
      <c r="BP359" s="2" t="n"/>
      <c r="BQ359" s="2" t="n"/>
      <c r="BR359" s="2" t="n"/>
      <c r="BS359" s="2" t="n"/>
      <c r="BT359" s="2" t="n"/>
      <c r="BU359" s="2" t="n"/>
      <c r="BV359" s="2" t="n"/>
      <c r="BW359" s="2" t="n"/>
    </row>
    <row r="360" ht="15.75" customFormat="1" customHeight="1" s="40">
      <c r="A360" s="93">
        <f>IF(F360&lt;&gt;"",1+MAX($A$2:A359),"")</f>
        <v/>
      </c>
      <c r="B360" s="381" t="n"/>
      <c r="C360" s="300" t="inlineStr">
        <is>
          <t>DEVICES</t>
        </is>
      </c>
      <c r="D360" s="373" t="n"/>
      <c r="E360" s="97" t="n"/>
      <c r="F360" s="373" t="n"/>
      <c r="G360" s="98" t="n"/>
      <c r="H360" s="374" t="n"/>
      <c r="I360" s="375" t="n"/>
      <c r="J360" s="380" t="n"/>
      <c r="K360" s="377" t="n"/>
      <c r="L360" s="378" t="n"/>
      <c r="M360" s="402" t="n"/>
      <c r="N360" s="18" t="n"/>
      <c r="O360" s="2" t="n"/>
      <c r="P360" s="2" t="n"/>
      <c r="Q360" s="2" t="n"/>
      <c r="R360" s="2" t="n"/>
      <c r="S360" s="2" t="n"/>
      <c r="T360" s="2" t="n"/>
      <c r="U360" s="2" t="n"/>
      <c r="V360" s="2" t="n"/>
      <c r="W360" s="2" t="n"/>
      <c r="X360" s="2" t="n"/>
      <c r="Y360" s="2" t="n"/>
      <c r="Z360" s="2" t="n"/>
      <c r="AA360" s="2" t="n"/>
      <c r="AB360" s="2" t="n"/>
      <c r="AC360" s="2" t="n"/>
      <c r="AD360" s="2" t="n"/>
      <c r="AE360" s="2" t="n"/>
      <c r="AF360" s="2" t="n"/>
      <c r="AG360" s="2" t="n"/>
      <c r="AH360" s="2" t="n"/>
      <c r="AI360" s="2" t="n"/>
      <c r="AJ360" s="2" t="n"/>
      <c r="AK360" s="2" t="n"/>
      <c r="AL360" s="2" t="n"/>
      <c r="AM360" s="2" t="n"/>
      <c r="AN360" s="2" t="n"/>
      <c r="AO360" s="2" t="n"/>
      <c r="AP360" s="2" t="n"/>
      <c r="AQ360" s="2" t="n"/>
      <c r="AR360" s="2" t="n"/>
      <c r="AS360" s="2" t="n"/>
      <c r="AT360" s="2" t="n"/>
      <c r="AU360" s="2" t="n"/>
      <c r="AV360" s="2" t="n"/>
      <c r="AW360" s="2" t="n"/>
      <c r="AX360" s="2" t="n"/>
      <c r="AY360" s="2" t="n"/>
      <c r="AZ360" s="2" t="n"/>
      <c r="BA360" s="2" t="n"/>
      <c r="BB360" s="2" t="n"/>
      <c r="BC360" s="2" t="n"/>
      <c r="BD360" s="2" t="n"/>
      <c r="BE360" s="2" t="n"/>
      <c r="BF360" s="2" t="n"/>
      <c r="BG360" s="2" t="n"/>
      <c r="BH360" s="2" t="n"/>
      <c r="BI360" s="2" t="n"/>
      <c r="BJ360" s="2" t="n"/>
      <c r="BK360" s="2" t="n"/>
      <c r="BL360" s="2" t="n"/>
      <c r="BM360" s="2" t="n"/>
      <c r="BN360" s="2" t="n"/>
      <c r="BO360" s="2" t="n"/>
      <c r="BP360" s="2" t="n"/>
      <c r="BQ360" s="2" t="n"/>
      <c r="BR360" s="2" t="n"/>
      <c r="BS360" s="2" t="n"/>
      <c r="BT360" s="2" t="n"/>
      <c r="BU360" s="2" t="n"/>
      <c r="BV360" s="2" t="n"/>
      <c r="BW360" s="2" t="n"/>
    </row>
    <row r="361" ht="15.75" customFormat="1" customHeight="1" s="40">
      <c r="A361" s="93">
        <f>IF(F361&lt;&gt;"",1+MAX($A$2:A360),"")</f>
        <v/>
      </c>
      <c r="B361" s="381" t="n"/>
      <c r="C361" s="95" t="inlineStr">
        <is>
          <t>Water Meter</t>
        </is>
      </c>
      <c r="D361" s="373" t="n">
        <v>74</v>
      </c>
      <c r="E361" s="97" t="n">
        <v>0</v>
      </c>
      <c r="F361" s="373">
        <f>(1+E361)*D361</f>
        <v/>
      </c>
      <c r="G361" s="98" t="inlineStr">
        <is>
          <t>EA</t>
        </is>
      </c>
      <c r="H361" s="374" t="n">
        <v>440</v>
      </c>
      <c r="I361" s="375">
        <f>H361*F361</f>
        <v/>
      </c>
      <c r="J361" s="380" t="n">
        <v>165</v>
      </c>
      <c r="K361" s="377">
        <f>J361*F361</f>
        <v/>
      </c>
      <c r="L361" s="378">
        <f>K361+I361</f>
        <v/>
      </c>
      <c r="M361" s="402" t="n"/>
      <c r="N361" s="18" t="n"/>
      <c r="O361" s="2" t="n"/>
      <c r="P361" s="2" t="n"/>
      <c r="Q361" s="2" t="n"/>
      <c r="R361" s="2" t="n"/>
      <c r="S361" s="2" t="n"/>
      <c r="T361" s="2" t="n"/>
      <c r="U361" s="2" t="n"/>
      <c r="V361" s="2" t="n"/>
      <c r="W361" s="2" t="n"/>
      <c r="X361" s="2" t="n"/>
      <c r="Y361" s="2" t="n"/>
      <c r="Z361" s="2" t="n"/>
      <c r="AA361" s="2" t="n"/>
      <c r="AB361" s="2" t="n"/>
      <c r="AC361" s="2" t="n"/>
      <c r="AD361" s="2" t="n"/>
      <c r="AE361" s="2" t="n"/>
      <c r="AF361" s="2" t="n"/>
      <c r="AG361" s="2" t="n"/>
      <c r="AH361" s="2" t="n"/>
      <c r="AI361" s="2" t="n"/>
      <c r="AJ361" s="2" t="n"/>
      <c r="AK361" s="2" t="n"/>
      <c r="AL361" s="2" t="n"/>
      <c r="AM361" s="2" t="n"/>
      <c r="AN361" s="2" t="n"/>
      <c r="AO361" s="2" t="n"/>
      <c r="AP361" s="2" t="n"/>
      <c r="AQ361" s="2" t="n"/>
      <c r="AR361" s="2" t="n"/>
      <c r="AS361" s="2" t="n"/>
      <c r="AT361" s="2" t="n"/>
      <c r="AU361" s="2" t="n"/>
      <c r="AV361" s="2" t="n"/>
      <c r="AW361" s="2" t="n"/>
      <c r="AX361" s="2" t="n"/>
      <c r="AY361" s="2" t="n"/>
      <c r="AZ361" s="2" t="n"/>
      <c r="BA361" s="2" t="n"/>
      <c r="BB361" s="2" t="n"/>
      <c r="BC361" s="2" t="n"/>
      <c r="BD361" s="2" t="n"/>
      <c r="BE361" s="2" t="n"/>
      <c r="BF361" s="2" t="n"/>
      <c r="BG361" s="2" t="n"/>
      <c r="BH361" s="2" t="n"/>
      <c r="BI361" s="2" t="n"/>
      <c r="BJ361" s="2" t="n"/>
      <c r="BK361" s="2" t="n"/>
      <c r="BL361" s="2" t="n"/>
      <c r="BM361" s="2" t="n"/>
      <c r="BN361" s="2" t="n"/>
      <c r="BO361" s="2" t="n"/>
      <c r="BP361" s="2" t="n"/>
      <c r="BQ361" s="2" t="n"/>
      <c r="BR361" s="2" t="n"/>
      <c r="BS361" s="2" t="n"/>
      <c r="BT361" s="2" t="n"/>
      <c r="BU361" s="2" t="n"/>
      <c r="BV361" s="2" t="n"/>
      <c r="BW361" s="2" t="n"/>
    </row>
    <row r="362" ht="15.75" customFormat="1" customHeight="1" s="40">
      <c r="A362" s="93">
        <f>IF(F362&lt;&gt;"",1+MAX($A$2:A361),"")</f>
        <v/>
      </c>
      <c r="B362" s="381" t="n"/>
      <c r="C362" s="95" t="inlineStr">
        <is>
          <t>2" Backflow Preventer</t>
        </is>
      </c>
      <c r="D362" s="373" t="n">
        <v>2</v>
      </c>
      <c r="E362" s="97" t="n">
        <v>0</v>
      </c>
      <c r="F362" s="373">
        <f>(1+E362)*D362</f>
        <v/>
      </c>
      <c r="G362" s="98" t="inlineStr">
        <is>
          <t>EA</t>
        </is>
      </c>
      <c r="H362" s="374" t="n">
        <v>345</v>
      </c>
      <c r="I362" s="375">
        <f>H362*F362</f>
        <v/>
      </c>
      <c r="J362" s="380" t="n">
        <v>122</v>
      </c>
      <c r="K362" s="377">
        <f>J362*F362</f>
        <v/>
      </c>
      <c r="L362" s="378">
        <f>K362+I362</f>
        <v/>
      </c>
      <c r="M362" s="402" t="n"/>
      <c r="N362" s="18" t="n"/>
      <c r="O362" s="2" t="n"/>
      <c r="P362" s="2" t="n"/>
      <c r="Q362" s="2" t="n"/>
      <c r="R362" s="2" t="n"/>
      <c r="S362" s="2" t="n"/>
      <c r="T362" s="2" t="n"/>
      <c r="U362" s="2" t="n"/>
      <c r="V362" s="2" t="n"/>
      <c r="W362" s="2" t="n"/>
      <c r="X362" s="2" t="n"/>
      <c r="Y362" s="2" t="n"/>
      <c r="Z362" s="2" t="n"/>
      <c r="AA362" s="2" t="n"/>
      <c r="AB362" s="2" t="n"/>
      <c r="AC362" s="2" t="n"/>
      <c r="AD362" s="2" t="n"/>
      <c r="AE362" s="2" t="n"/>
      <c r="AF362" s="2" t="n"/>
      <c r="AG362" s="2" t="n"/>
      <c r="AH362" s="2" t="n"/>
      <c r="AI362" s="2" t="n"/>
      <c r="AJ362" s="2" t="n"/>
      <c r="AK362" s="2" t="n"/>
      <c r="AL362" s="2" t="n"/>
      <c r="AM362" s="2" t="n"/>
      <c r="AN362" s="2" t="n"/>
      <c r="AO362" s="2" t="n"/>
      <c r="AP362" s="2" t="n"/>
      <c r="AQ362" s="2" t="n"/>
      <c r="AR362" s="2" t="n"/>
      <c r="AS362" s="2" t="n"/>
      <c r="AT362" s="2" t="n"/>
      <c r="AU362" s="2" t="n"/>
      <c r="AV362" s="2" t="n"/>
      <c r="AW362" s="2" t="n"/>
      <c r="AX362" s="2" t="n"/>
      <c r="AY362" s="2" t="n"/>
      <c r="AZ362" s="2" t="n"/>
      <c r="BA362" s="2" t="n"/>
      <c r="BB362" s="2" t="n"/>
      <c r="BC362" s="2" t="n"/>
      <c r="BD362" s="2" t="n"/>
      <c r="BE362" s="2" t="n"/>
      <c r="BF362" s="2" t="n"/>
      <c r="BG362" s="2" t="n"/>
      <c r="BH362" s="2" t="n"/>
      <c r="BI362" s="2" t="n"/>
      <c r="BJ362" s="2" t="n"/>
      <c r="BK362" s="2" t="n"/>
      <c r="BL362" s="2" t="n"/>
      <c r="BM362" s="2" t="n"/>
      <c r="BN362" s="2" t="n"/>
      <c r="BO362" s="2" t="n"/>
      <c r="BP362" s="2" t="n"/>
      <c r="BQ362" s="2" t="n"/>
      <c r="BR362" s="2" t="n"/>
      <c r="BS362" s="2" t="n"/>
      <c r="BT362" s="2" t="n"/>
      <c r="BU362" s="2" t="n"/>
      <c r="BV362" s="2" t="n"/>
      <c r="BW362" s="2" t="n"/>
    </row>
    <row r="363" ht="15.75" customFormat="1" customHeight="1" s="40">
      <c r="A363" s="93">
        <f>IF(F363&lt;&gt;"",1+MAX($A$2:A362),"")</f>
        <v/>
      </c>
      <c r="B363" s="381" t="n"/>
      <c r="C363" s="95" t="inlineStr">
        <is>
          <t>3" Pressure Reducing Valves</t>
        </is>
      </c>
      <c r="D363" s="373" t="n">
        <v>2</v>
      </c>
      <c r="E363" s="97" t="n">
        <v>0</v>
      </c>
      <c r="F363" s="373">
        <f>(1+E363)*D363</f>
        <v/>
      </c>
      <c r="G363" s="98" t="inlineStr">
        <is>
          <t>EA</t>
        </is>
      </c>
      <c r="H363" s="374" t="n">
        <v>220</v>
      </c>
      <c r="I363" s="375">
        <f>H363*F363</f>
        <v/>
      </c>
      <c r="J363" s="380" t="n">
        <v>85</v>
      </c>
      <c r="K363" s="377">
        <f>J363*F363</f>
        <v/>
      </c>
      <c r="L363" s="378">
        <f>K363+I363</f>
        <v/>
      </c>
      <c r="M363" s="402" t="n"/>
      <c r="N363" s="18" t="n"/>
      <c r="O363" s="2" t="n"/>
      <c r="P363" s="2" t="n"/>
      <c r="Q363" s="2" t="n"/>
      <c r="R363" s="2" t="n"/>
      <c r="S363" s="2" t="n"/>
      <c r="T363" s="2" t="n"/>
      <c r="U363" s="2" t="n"/>
      <c r="V363" s="2" t="n"/>
      <c r="W363" s="2" t="n"/>
      <c r="X363" s="2" t="n"/>
      <c r="Y363" s="2" t="n"/>
      <c r="Z363" s="2" t="n"/>
      <c r="AA363" s="2" t="n"/>
      <c r="AB363" s="2" t="n"/>
      <c r="AC363" s="2" t="n"/>
      <c r="AD363" s="2" t="n"/>
      <c r="AE363" s="2" t="n"/>
      <c r="AF363" s="2" t="n"/>
      <c r="AG363" s="2" t="n"/>
      <c r="AH363" s="2" t="n"/>
      <c r="AI363" s="2" t="n"/>
      <c r="AJ363" s="2" t="n"/>
      <c r="AK363" s="2" t="n"/>
      <c r="AL363" s="2" t="n"/>
      <c r="AM363" s="2" t="n"/>
      <c r="AN363" s="2" t="n"/>
      <c r="AO363" s="2" t="n"/>
      <c r="AP363" s="2" t="n"/>
      <c r="AQ363" s="2" t="n"/>
      <c r="AR363" s="2" t="n"/>
      <c r="AS363" s="2" t="n"/>
      <c r="AT363" s="2" t="n"/>
      <c r="AU363" s="2" t="n"/>
      <c r="AV363" s="2" t="n"/>
      <c r="AW363" s="2" t="n"/>
      <c r="AX363" s="2" t="n"/>
      <c r="AY363" s="2" t="n"/>
      <c r="AZ363" s="2" t="n"/>
      <c r="BA363" s="2" t="n"/>
      <c r="BB363" s="2" t="n"/>
      <c r="BC363" s="2" t="n"/>
      <c r="BD363" s="2" t="n"/>
      <c r="BE363" s="2" t="n"/>
      <c r="BF363" s="2" t="n"/>
      <c r="BG363" s="2" t="n"/>
      <c r="BH363" s="2" t="n"/>
      <c r="BI363" s="2" t="n"/>
      <c r="BJ363" s="2" t="n"/>
      <c r="BK363" s="2" t="n"/>
      <c r="BL363" s="2" t="n"/>
      <c r="BM363" s="2" t="n"/>
      <c r="BN363" s="2" t="n"/>
      <c r="BO363" s="2" t="n"/>
      <c r="BP363" s="2" t="n"/>
      <c r="BQ363" s="2" t="n"/>
      <c r="BR363" s="2" t="n"/>
      <c r="BS363" s="2" t="n"/>
      <c r="BT363" s="2" t="n"/>
      <c r="BU363" s="2" t="n"/>
      <c r="BV363" s="2" t="n"/>
      <c r="BW363" s="2" t="n"/>
    </row>
    <row r="364" ht="15.75" customFormat="1" customHeight="1" s="40">
      <c r="A364" s="93">
        <f>IF(F364&lt;&gt;"",1+MAX($A$2:A363),"")</f>
        <v/>
      </c>
      <c r="B364" s="382" t="n"/>
      <c r="C364" s="95" t="inlineStr">
        <is>
          <t>3" Vent Thru Roof</t>
        </is>
      </c>
      <c r="D364" s="373" t="n">
        <v>2</v>
      </c>
      <c r="E364" s="97" t="n">
        <v>0</v>
      </c>
      <c r="F364" s="373">
        <f>(1+E364)*D364</f>
        <v/>
      </c>
      <c r="G364" s="98" t="inlineStr">
        <is>
          <t>EA</t>
        </is>
      </c>
      <c r="H364" s="374" t="n">
        <v>142</v>
      </c>
      <c r="I364" s="375">
        <f>H364*F364</f>
        <v/>
      </c>
      <c r="J364" s="380" t="n">
        <v>65</v>
      </c>
      <c r="K364" s="377">
        <f>J364*F364</f>
        <v/>
      </c>
      <c r="L364" s="378">
        <f>K364+I364</f>
        <v/>
      </c>
      <c r="M364" s="402" t="n"/>
      <c r="N364" s="18" t="n"/>
      <c r="O364" s="2" t="n"/>
      <c r="P364" s="2" t="n"/>
      <c r="Q364" s="2" t="n"/>
      <c r="R364" s="2" t="n"/>
      <c r="S364" s="2" t="n"/>
      <c r="T364" s="2" t="n"/>
      <c r="U364" s="2" t="n"/>
      <c r="V364" s="2" t="n"/>
      <c r="W364" s="2" t="n"/>
      <c r="X364" s="2" t="n"/>
      <c r="Y364" s="2" t="n"/>
      <c r="Z364" s="2" t="n"/>
      <c r="AA364" s="2" t="n"/>
      <c r="AB364" s="2" t="n"/>
      <c r="AC364" s="2" t="n"/>
      <c r="AD364" s="2" t="n"/>
      <c r="AE364" s="2" t="n"/>
      <c r="AF364" s="2" t="n"/>
      <c r="AG364" s="2" t="n"/>
      <c r="AH364" s="2" t="n"/>
      <c r="AI364" s="2" t="n"/>
      <c r="AJ364" s="2" t="n"/>
      <c r="AK364" s="2" t="n"/>
      <c r="AL364" s="2" t="n"/>
      <c r="AM364" s="2" t="n"/>
      <c r="AN364" s="2" t="n"/>
      <c r="AO364" s="2" t="n"/>
      <c r="AP364" s="2" t="n"/>
      <c r="AQ364" s="2" t="n"/>
      <c r="AR364" s="2" t="n"/>
      <c r="AS364" s="2" t="n"/>
      <c r="AT364" s="2" t="n"/>
      <c r="AU364" s="2" t="n"/>
      <c r="AV364" s="2" t="n"/>
      <c r="AW364" s="2" t="n"/>
      <c r="AX364" s="2" t="n"/>
      <c r="AY364" s="2" t="n"/>
      <c r="AZ364" s="2" t="n"/>
      <c r="BA364" s="2" t="n"/>
      <c r="BB364" s="2" t="n"/>
      <c r="BC364" s="2" t="n"/>
      <c r="BD364" s="2" t="n"/>
      <c r="BE364" s="2" t="n"/>
      <c r="BF364" s="2" t="n"/>
      <c r="BG364" s="2" t="n"/>
      <c r="BH364" s="2" t="n"/>
      <c r="BI364" s="2" t="n"/>
      <c r="BJ364" s="2" t="n"/>
      <c r="BK364" s="2" t="n"/>
      <c r="BL364" s="2" t="n"/>
      <c r="BM364" s="2" t="n"/>
      <c r="BN364" s="2" t="n"/>
      <c r="BO364" s="2" t="n"/>
      <c r="BP364" s="2" t="n"/>
      <c r="BQ364" s="2" t="n"/>
      <c r="BR364" s="2" t="n"/>
      <c r="BS364" s="2" t="n"/>
      <c r="BT364" s="2" t="n"/>
      <c r="BU364" s="2" t="n"/>
      <c r="BV364" s="2" t="n"/>
      <c r="BW364" s="2" t="n"/>
    </row>
    <row r="365" ht="15.75" customFormat="1" customHeight="1" s="40">
      <c r="A365" s="93">
        <f>IF(F365&lt;&gt;"",1+MAX($A$2:A364),"")</f>
        <v/>
      </c>
      <c r="B365" s="230" t="n"/>
      <c r="C365" s="95" t="inlineStr">
        <is>
          <t>Hosebib</t>
        </is>
      </c>
      <c r="D365" s="373" t="n">
        <v>3</v>
      </c>
      <c r="E365" s="97" t="n">
        <v>0</v>
      </c>
      <c r="F365" s="373">
        <f>(1+E365)*D365</f>
        <v/>
      </c>
      <c r="G365" s="98" t="inlineStr">
        <is>
          <t>EA</t>
        </is>
      </c>
      <c r="H365" s="374" t="n">
        <v>120</v>
      </c>
      <c r="I365" s="375">
        <f>H365*F365</f>
        <v/>
      </c>
      <c r="J365" s="380" t="n">
        <v>52</v>
      </c>
      <c r="K365" s="377">
        <f>J365*F365</f>
        <v/>
      </c>
      <c r="L365" s="378">
        <f>K365+I365</f>
        <v/>
      </c>
      <c r="M365" s="402" t="n"/>
      <c r="N365" s="18" t="n"/>
      <c r="O365" s="2" t="n"/>
      <c r="P365" s="2" t="n"/>
      <c r="Q365" s="2" t="n"/>
      <c r="R365" s="2" t="n"/>
      <c r="S365" s="2" t="n"/>
      <c r="T365" s="2" t="n"/>
      <c r="U365" s="2" t="n"/>
      <c r="V365" s="2" t="n"/>
      <c r="W365" s="2" t="n"/>
      <c r="X365" s="2" t="n"/>
      <c r="Y365" s="2" t="n"/>
      <c r="Z365" s="2" t="n"/>
      <c r="AA365" s="2" t="n"/>
      <c r="AB365" s="2" t="n"/>
      <c r="AC365" s="2" t="n"/>
      <c r="AD365" s="2" t="n"/>
      <c r="AE365" s="2" t="n"/>
      <c r="AF365" s="2" t="n"/>
      <c r="AG365" s="2" t="n"/>
      <c r="AH365" s="2" t="n"/>
      <c r="AI365" s="2" t="n"/>
      <c r="AJ365" s="2" t="n"/>
      <c r="AK365" s="2" t="n"/>
      <c r="AL365" s="2" t="n"/>
      <c r="AM365" s="2" t="n"/>
      <c r="AN365" s="2" t="n"/>
      <c r="AO365" s="2" t="n"/>
      <c r="AP365" s="2" t="n"/>
      <c r="AQ365" s="2" t="n"/>
      <c r="AR365" s="2" t="n"/>
      <c r="AS365" s="2" t="n"/>
      <c r="AT365" s="2" t="n"/>
      <c r="AU365" s="2" t="n"/>
      <c r="AV365" s="2" t="n"/>
      <c r="AW365" s="2" t="n"/>
      <c r="AX365" s="2" t="n"/>
      <c r="AY365" s="2" t="n"/>
      <c r="AZ365" s="2" t="n"/>
      <c r="BA365" s="2" t="n"/>
      <c r="BB365" s="2" t="n"/>
      <c r="BC365" s="2" t="n"/>
      <c r="BD365" s="2" t="n"/>
      <c r="BE365" s="2" t="n"/>
      <c r="BF365" s="2" t="n"/>
      <c r="BG365" s="2" t="n"/>
      <c r="BH365" s="2" t="n"/>
      <c r="BI365" s="2" t="n"/>
      <c r="BJ365" s="2" t="n"/>
      <c r="BK365" s="2" t="n"/>
      <c r="BL365" s="2" t="n"/>
      <c r="BM365" s="2" t="n"/>
      <c r="BN365" s="2" t="n"/>
      <c r="BO365" s="2" t="n"/>
      <c r="BP365" s="2" t="n"/>
      <c r="BQ365" s="2" t="n"/>
      <c r="BR365" s="2" t="n"/>
      <c r="BS365" s="2" t="n"/>
      <c r="BT365" s="2" t="n"/>
      <c r="BU365" s="2" t="n"/>
      <c r="BV365" s="2" t="n"/>
      <c r="BW365" s="2" t="n"/>
    </row>
    <row r="366" ht="15.75" customFormat="1" customHeight="1" s="40">
      <c r="A366" s="93">
        <f>IF(F366&lt;&gt;"",1+MAX($A$2:A365),"")</f>
        <v/>
      </c>
      <c r="B366" s="114" t="n"/>
      <c r="C366" s="115" t="n"/>
      <c r="D366" s="373" t="n"/>
      <c r="E366" s="97" t="n"/>
      <c r="F366" s="373" t="n"/>
      <c r="G366" s="98" t="n"/>
      <c r="H366" s="374" t="n"/>
      <c r="I366" s="375" t="n"/>
      <c r="J366" s="376" t="n"/>
      <c r="K366" s="377" t="n"/>
      <c r="L366" s="378" t="n"/>
      <c r="M366" s="402" t="n"/>
      <c r="N366" s="18" t="n"/>
      <c r="O366" s="2" t="n"/>
      <c r="P366" s="2" t="n"/>
      <c r="Q366" s="2" t="n"/>
      <c r="R366" s="2" t="n"/>
      <c r="S366" s="2" t="n"/>
      <c r="T366" s="2" t="n"/>
      <c r="U366" s="2" t="n"/>
      <c r="V366" s="2" t="n"/>
      <c r="W366" s="2" t="n"/>
      <c r="X366" s="2" t="n"/>
      <c r="Y366" s="2" t="n"/>
      <c r="Z366" s="2" t="n"/>
      <c r="AA366" s="2" t="n"/>
      <c r="AB366" s="2" t="n"/>
      <c r="AC366" s="2" t="n"/>
      <c r="AD366" s="2" t="n"/>
      <c r="AE366" s="2" t="n"/>
      <c r="AF366" s="2" t="n"/>
      <c r="AG366" s="2" t="n"/>
      <c r="AH366" s="2" t="n"/>
      <c r="AI366" s="2" t="n"/>
      <c r="AJ366" s="2" t="n"/>
      <c r="AK366" s="2" t="n"/>
      <c r="AL366" s="2" t="n"/>
      <c r="AM366" s="2" t="n"/>
      <c r="AN366" s="2" t="n"/>
      <c r="AO366" s="2" t="n"/>
      <c r="AP366" s="2" t="n"/>
      <c r="AQ366" s="2" t="n"/>
      <c r="AR366" s="2" t="n"/>
      <c r="AS366" s="2" t="n"/>
      <c r="AT366" s="2" t="n"/>
      <c r="AU366" s="2" t="n"/>
      <c r="AV366" s="2" t="n"/>
      <c r="AW366" s="2" t="n"/>
      <c r="AX366" s="2" t="n"/>
      <c r="AY366" s="2" t="n"/>
      <c r="AZ366" s="2" t="n"/>
      <c r="BA366" s="2" t="n"/>
      <c r="BB366" s="2" t="n"/>
      <c r="BC366" s="2" t="n"/>
      <c r="BD366" s="2" t="n"/>
      <c r="BE366" s="2" t="n"/>
      <c r="BF366" s="2" t="n"/>
      <c r="BG366" s="2" t="n"/>
      <c r="BH366" s="2" t="n"/>
      <c r="BI366" s="2" t="n"/>
      <c r="BJ366" s="2" t="n"/>
      <c r="BK366" s="2" t="n"/>
      <c r="BL366" s="2" t="n"/>
      <c r="BM366" s="2" t="n"/>
      <c r="BN366" s="2" t="n"/>
      <c r="BO366" s="2" t="n"/>
      <c r="BP366" s="2" t="n"/>
      <c r="BQ366" s="2" t="n"/>
      <c r="BR366" s="2" t="n"/>
      <c r="BS366" s="2" t="n"/>
      <c r="BT366" s="2" t="n"/>
      <c r="BU366" s="2" t="n"/>
      <c r="BV366" s="2" t="n"/>
      <c r="BW366" s="2" t="n"/>
    </row>
    <row r="367" ht="20.25" customFormat="1" customHeight="1" s="41">
      <c r="A367" s="272" t="inlineStr">
        <is>
          <t>23. HEATING VENTILATING &amp; AIR CONDITIONING (HVAC)</t>
        </is>
      </c>
      <c r="B367" s="306" t="n"/>
      <c r="C367" s="306" t="n"/>
      <c r="D367" s="306" t="n"/>
      <c r="E367" s="306" t="n"/>
      <c r="F367" s="306" t="n"/>
      <c r="G367" s="306" t="n"/>
      <c r="H367" s="306" t="n"/>
      <c r="I367" s="306" t="n"/>
      <c r="J367" s="306" t="n"/>
      <c r="K367" s="306" t="n"/>
      <c r="L367" s="306" t="n"/>
      <c r="M367" s="306" t="n"/>
      <c r="N367" s="362">
        <f>SUM(L368:L405)</f>
        <v/>
      </c>
      <c r="O367" s="2" t="n"/>
      <c r="P367" s="2" t="n"/>
    </row>
    <row r="368" ht="15.75" customFormat="1" customHeight="1" s="40">
      <c r="A368" s="93">
        <f>IF(F368&lt;&gt;"",1+MAX($A$2:A367),"")</f>
        <v/>
      </c>
      <c r="B368" s="114" t="n"/>
      <c r="C368" s="115" t="n"/>
      <c r="D368" s="373" t="n"/>
      <c r="E368" s="97" t="n"/>
      <c r="F368" s="373" t="n"/>
      <c r="G368" s="98" t="n"/>
      <c r="H368" s="374" t="n"/>
      <c r="I368" s="375" t="n"/>
      <c r="J368" s="376" t="n"/>
      <c r="K368" s="377" t="n"/>
      <c r="L368" s="378" t="n"/>
      <c r="M368" s="402" t="n"/>
      <c r="N368" s="18" t="n"/>
      <c r="O368" s="2" t="n"/>
      <c r="P368" s="2" t="n"/>
      <c r="Q368" s="2" t="n"/>
      <c r="R368" s="2" t="n"/>
      <c r="S368" s="2" t="n"/>
      <c r="T368" s="2" t="n"/>
      <c r="U368" s="2" t="n"/>
      <c r="V368" s="2" t="n"/>
      <c r="W368" s="2" t="n"/>
      <c r="X368" s="2" t="n"/>
      <c r="Y368" s="2" t="n"/>
      <c r="Z368" s="2" t="n"/>
      <c r="AA368" s="2" t="n"/>
      <c r="AB368" s="2" t="n"/>
      <c r="AC368" s="2" t="n"/>
      <c r="AD368" s="2" t="n"/>
      <c r="AE368" s="2" t="n"/>
      <c r="AF368" s="2" t="n"/>
      <c r="AG368" s="2" t="n"/>
      <c r="AH368" s="2" t="n"/>
      <c r="AI368" s="2" t="n"/>
      <c r="AJ368" s="2" t="n"/>
      <c r="AK368" s="2" t="n"/>
      <c r="AL368" s="2" t="n"/>
      <c r="AM368" s="2" t="n"/>
      <c r="AN368" s="2" t="n"/>
      <c r="AO368" s="2" t="n"/>
      <c r="AP368" s="2" t="n"/>
      <c r="AQ368" s="2" t="n"/>
      <c r="AR368" s="2" t="n"/>
      <c r="AS368" s="2" t="n"/>
      <c r="AT368" s="2" t="n"/>
      <c r="AU368" s="2" t="n"/>
      <c r="AV368" s="2" t="n"/>
      <c r="AW368" s="2" t="n"/>
      <c r="AX368" s="2" t="n"/>
      <c r="AY368" s="2" t="n"/>
      <c r="AZ368" s="2" t="n"/>
      <c r="BA368" s="2" t="n"/>
      <c r="BB368" s="2" t="n"/>
      <c r="BC368" s="2" t="n"/>
      <c r="BD368" s="2" t="n"/>
      <c r="BE368" s="2" t="n"/>
      <c r="BF368" s="2" t="n"/>
      <c r="BG368" s="2" t="n"/>
      <c r="BH368" s="2" t="n"/>
      <c r="BI368" s="2" t="n"/>
      <c r="BJ368" s="2" t="n"/>
      <c r="BK368" s="2" t="n"/>
      <c r="BL368" s="2" t="n"/>
      <c r="BM368" s="2" t="n"/>
      <c r="BN368" s="2" t="n"/>
      <c r="BO368" s="2" t="n"/>
      <c r="BP368" s="2" t="n"/>
      <c r="BQ368" s="2" t="n"/>
      <c r="BR368" s="2" t="n"/>
      <c r="BS368" s="2" t="n"/>
      <c r="BT368" s="2" t="n"/>
      <c r="BU368" s="2" t="n"/>
      <c r="BV368" s="2" t="n"/>
      <c r="BW368" s="2" t="n"/>
    </row>
    <row r="369" ht="15.75" customFormat="1" customHeight="1" s="40">
      <c r="A369" s="93">
        <f>IF(F369&lt;&gt;"",1+MAX($A$2:A368),"")</f>
        <v/>
      </c>
      <c r="B369" s="114" t="n"/>
      <c r="C369" s="300" t="inlineStr">
        <is>
          <t>DUCTWORK</t>
        </is>
      </c>
      <c r="D369" s="373" t="n"/>
      <c r="E369" s="97" t="n"/>
      <c r="F369" s="373" t="n"/>
      <c r="G369" s="98" t="n"/>
      <c r="H369" s="374" t="n"/>
      <c r="I369" s="375" t="n"/>
      <c r="J369" s="380" t="n"/>
      <c r="K369" s="377" t="n"/>
      <c r="L369" s="378" t="n"/>
      <c r="M369" s="402" t="n"/>
      <c r="N369" s="18" t="n"/>
      <c r="O369" s="2" t="n"/>
      <c r="P369" s="2" t="n"/>
      <c r="Q369" s="2" t="n"/>
      <c r="R369" s="2" t="n"/>
      <c r="S369" s="2" t="n"/>
      <c r="T369" s="2" t="n"/>
      <c r="U369" s="2" t="n"/>
      <c r="V369" s="2" t="n"/>
      <c r="W369" s="2" t="n"/>
      <c r="X369" s="2" t="n"/>
      <c r="Y369" s="2" t="n"/>
      <c r="Z369" s="2" t="n"/>
      <c r="AA369" s="2" t="n"/>
      <c r="AB369" s="2" t="n"/>
      <c r="AC369" s="2" t="n"/>
      <c r="AD369" s="2" t="n"/>
      <c r="AE369" s="2" t="n"/>
      <c r="AF369" s="2" t="n"/>
      <c r="AG369" s="2" t="n"/>
      <c r="AH369" s="2" t="n"/>
      <c r="AI369" s="2" t="n"/>
      <c r="AJ369" s="2" t="n"/>
      <c r="AK369" s="2" t="n"/>
      <c r="AL369" s="2" t="n"/>
      <c r="AM369" s="2" t="n"/>
      <c r="AN369" s="2" t="n"/>
      <c r="AO369" s="2" t="n"/>
      <c r="AP369" s="2" t="n"/>
      <c r="AQ369" s="2" t="n"/>
      <c r="AR369" s="2" t="n"/>
      <c r="AS369" s="2" t="n"/>
      <c r="AT369" s="2" t="n"/>
      <c r="AU369" s="2" t="n"/>
      <c r="AV369" s="2" t="n"/>
      <c r="AW369" s="2" t="n"/>
      <c r="AX369" s="2" t="n"/>
      <c r="AY369" s="2" t="n"/>
      <c r="AZ369" s="2" t="n"/>
      <c r="BA369" s="2" t="n"/>
      <c r="BB369" s="2" t="n"/>
      <c r="BC369" s="2" t="n"/>
      <c r="BD369" s="2" t="n"/>
      <c r="BE369" s="2" t="n"/>
      <c r="BF369" s="2" t="n"/>
      <c r="BG369" s="2" t="n"/>
      <c r="BH369" s="2" t="n"/>
      <c r="BI369" s="2" t="n"/>
      <c r="BJ369" s="2" t="n"/>
      <c r="BK369" s="2" t="n"/>
      <c r="BL369" s="2" t="n"/>
      <c r="BM369" s="2" t="n"/>
      <c r="BN369" s="2" t="n"/>
      <c r="BO369" s="2" t="n"/>
      <c r="BP369" s="2" t="n"/>
      <c r="BQ369" s="2" t="n"/>
      <c r="BR369" s="2" t="n"/>
      <c r="BS369" s="2" t="n"/>
      <c r="BT369" s="2" t="n"/>
      <c r="BU369" s="2" t="n"/>
      <c r="BV369" s="2" t="n"/>
      <c r="BW369" s="2" t="n"/>
    </row>
    <row r="370" ht="15.75" customFormat="1" customHeight="1" s="40">
      <c r="A370" s="93">
        <f>IF(F370&lt;&gt;"",1+MAX($A$2:A369),"")</f>
        <v/>
      </c>
      <c r="B370" s="114" t="n"/>
      <c r="C370" s="95" t="inlineStr">
        <is>
          <t>OA-34"x12" Outside Duct</t>
        </is>
      </c>
      <c r="D370" s="373" t="n">
        <v>85</v>
      </c>
      <c r="E370" s="97" t="n">
        <v>0.05</v>
      </c>
      <c r="F370" s="373">
        <f>(1+E370)*D370</f>
        <v/>
      </c>
      <c r="G370" s="98" t="inlineStr">
        <is>
          <t>LF</t>
        </is>
      </c>
      <c r="H370" s="374" t="n">
        <v>40</v>
      </c>
      <c r="I370" s="375">
        <f>H370*F370</f>
        <v/>
      </c>
      <c r="J370" s="380" t="n">
        <v>75</v>
      </c>
      <c r="K370" s="377">
        <f>J370*F370</f>
        <v/>
      </c>
      <c r="L370" s="378">
        <f>K370+I370</f>
        <v/>
      </c>
      <c r="M370" s="402" t="n"/>
      <c r="N370" s="18" t="n"/>
      <c r="O370" s="2" t="n"/>
      <c r="P370" s="2" t="n"/>
      <c r="Q370" s="2" t="n"/>
      <c r="R370" s="2" t="n"/>
      <c r="S370" s="2" t="n"/>
      <c r="T370" s="2" t="n"/>
      <c r="U370" s="2" t="n"/>
      <c r="V370" s="2" t="n"/>
      <c r="W370" s="2" t="n"/>
      <c r="X370" s="2" t="n"/>
      <c r="Y370" s="2" t="n"/>
      <c r="Z370" s="2" t="n"/>
      <c r="AA370" s="2" t="n"/>
      <c r="AB370" s="2" t="n"/>
      <c r="AC370" s="2" t="n"/>
      <c r="AD370" s="2" t="n"/>
      <c r="AE370" s="2" t="n"/>
      <c r="AF370" s="2" t="n"/>
      <c r="AG370" s="2" t="n"/>
      <c r="AH370" s="2" t="n"/>
      <c r="AI370" s="2" t="n"/>
      <c r="AJ370" s="2" t="n"/>
      <c r="AK370" s="2" t="n"/>
      <c r="AL370" s="2" t="n"/>
      <c r="AM370" s="2" t="n"/>
      <c r="AN370" s="2" t="n"/>
      <c r="AO370" s="2" t="n"/>
      <c r="AP370" s="2" t="n"/>
      <c r="AQ370" s="2" t="n"/>
      <c r="AR370" s="2" t="n"/>
      <c r="AS370" s="2" t="n"/>
      <c r="AT370" s="2" t="n"/>
      <c r="AU370" s="2" t="n"/>
      <c r="AV370" s="2" t="n"/>
      <c r="AW370" s="2" t="n"/>
      <c r="AX370" s="2" t="n"/>
      <c r="AY370" s="2" t="n"/>
      <c r="AZ370" s="2" t="n"/>
      <c r="BA370" s="2" t="n"/>
      <c r="BB370" s="2" t="n"/>
      <c r="BC370" s="2" t="n"/>
      <c r="BD370" s="2" t="n"/>
      <c r="BE370" s="2" t="n"/>
      <c r="BF370" s="2" t="n"/>
      <c r="BG370" s="2" t="n"/>
      <c r="BH370" s="2" t="n"/>
      <c r="BI370" s="2" t="n"/>
      <c r="BJ370" s="2" t="n"/>
      <c r="BK370" s="2" t="n"/>
      <c r="BL370" s="2" t="n"/>
      <c r="BM370" s="2" t="n"/>
      <c r="BN370" s="2" t="n"/>
      <c r="BO370" s="2" t="n"/>
      <c r="BP370" s="2" t="n"/>
      <c r="BQ370" s="2" t="n"/>
      <c r="BR370" s="2" t="n"/>
      <c r="BS370" s="2" t="n"/>
      <c r="BT370" s="2" t="n"/>
      <c r="BU370" s="2" t="n"/>
      <c r="BV370" s="2" t="n"/>
      <c r="BW370" s="2" t="n"/>
    </row>
    <row r="371" ht="15.75" customFormat="1" customHeight="1" s="40">
      <c r="A371" s="93">
        <f>IF(F371&lt;&gt;"",1+MAX($A$2:A370),"")</f>
        <v/>
      </c>
      <c r="B371" s="114" t="n"/>
      <c r="C371" s="95" t="inlineStr">
        <is>
          <t>EA-4" Dia Exhaust Duct</t>
        </is>
      </c>
      <c r="D371" s="373" t="n">
        <v>575</v>
      </c>
      <c r="E371" s="97" t="n">
        <v>0.05</v>
      </c>
      <c r="F371" s="373">
        <f>(1+E371)*D371</f>
        <v/>
      </c>
      <c r="G371" s="98" t="inlineStr">
        <is>
          <t>LF</t>
        </is>
      </c>
      <c r="H371" s="374" t="n">
        <v>4.3884</v>
      </c>
      <c r="I371" s="375">
        <f>H371*F371</f>
        <v/>
      </c>
      <c r="J371" s="380" t="n">
        <v>9.539999999999999</v>
      </c>
      <c r="K371" s="377">
        <f>J371*F371</f>
        <v/>
      </c>
      <c r="L371" s="378">
        <f>K371+I371</f>
        <v/>
      </c>
      <c r="M371" s="402" t="n"/>
      <c r="N371" s="18" t="n"/>
      <c r="O371" s="2" t="n"/>
      <c r="P371" s="2" t="n"/>
      <c r="Q371" s="2" t="n"/>
      <c r="R371" s="2" t="n"/>
      <c r="S371" s="2" t="n"/>
      <c r="T371" s="2" t="n"/>
      <c r="U371" s="2" t="n"/>
      <c r="V371" s="2" t="n"/>
      <c r="W371" s="2" t="n"/>
      <c r="X371" s="2" t="n"/>
      <c r="Y371" s="2" t="n"/>
      <c r="Z371" s="2" t="n"/>
      <c r="AA371" s="2" t="n"/>
      <c r="AB371" s="2" t="n"/>
      <c r="AC371" s="2" t="n"/>
      <c r="AD371" s="2" t="n"/>
      <c r="AE371" s="2" t="n"/>
      <c r="AF371" s="2" t="n"/>
      <c r="AG371" s="2" t="n"/>
      <c r="AH371" s="2" t="n"/>
      <c r="AI371" s="2" t="n"/>
      <c r="AJ371" s="2" t="n"/>
      <c r="AK371" s="2" t="n"/>
      <c r="AL371" s="2" t="n"/>
      <c r="AM371" s="2" t="n"/>
      <c r="AN371" s="2" t="n"/>
      <c r="AO371" s="2" t="n"/>
      <c r="AP371" s="2" t="n"/>
      <c r="AQ371" s="2" t="n"/>
      <c r="AR371" s="2" t="n"/>
      <c r="AS371" s="2" t="n"/>
      <c r="AT371" s="2" t="n"/>
      <c r="AU371" s="2" t="n"/>
      <c r="AV371" s="2" t="n"/>
      <c r="AW371" s="2" t="n"/>
      <c r="AX371" s="2" t="n"/>
      <c r="AY371" s="2" t="n"/>
      <c r="AZ371" s="2" t="n"/>
      <c r="BA371" s="2" t="n"/>
      <c r="BB371" s="2" t="n"/>
      <c r="BC371" s="2" t="n"/>
      <c r="BD371" s="2" t="n"/>
      <c r="BE371" s="2" t="n"/>
      <c r="BF371" s="2" t="n"/>
      <c r="BG371" s="2" t="n"/>
      <c r="BH371" s="2" t="n"/>
      <c r="BI371" s="2" t="n"/>
      <c r="BJ371" s="2" t="n"/>
      <c r="BK371" s="2" t="n"/>
      <c r="BL371" s="2" t="n"/>
      <c r="BM371" s="2" t="n"/>
      <c r="BN371" s="2" t="n"/>
      <c r="BO371" s="2" t="n"/>
      <c r="BP371" s="2" t="n"/>
      <c r="BQ371" s="2" t="n"/>
      <c r="BR371" s="2" t="n"/>
      <c r="BS371" s="2" t="n"/>
      <c r="BT371" s="2" t="n"/>
      <c r="BU371" s="2" t="n"/>
      <c r="BV371" s="2" t="n"/>
      <c r="BW371" s="2" t="n"/>
    </row>
    <row r="372" ht="15.75" customFormat="1" customHeight="1" s="40">
      <c r="A372" s="93">
        <f>IF(F372&lt;&gt;"",1+MAX($A$2:A371),"")</f>
        <v/>
      </c>
      <c r="B372" s="114" t="n"/>
      <c r="C372" s="95" t="inlineStr">
        <is>
          <t>EA-5" Dia Exhaust Duct</t>
        </is>
      </c>
      <c r="D372" s="373" t="n">
        <v>1050</v>
      </c>
      <c r="E372" s="97" t="n">
        <v>0.05</v>
      </c>
      <c r="F372" s="373">
        <f>(1+E372)*D372</f>
        <v/>
      </c>
      <c r="G372" s="98" t="inlineStr">
        <is>
          <t>LF</t>
        </is>
      </c>
      <c r="H372" s="374" t="n">
        <v>5.4556</v>
      </c>
      <c r="I372" s="375">
        <f>H372*F372</f>
        <v/>
      </c>
      <c r="J372" s="380" t="n">
        <v>11.86</v>
      </c>
      <c r="K372" s="377">
        <f>J372*F372</f>
        <v/>
      </c>
      <c r="L372" s="378">
        <f>K372+I372</f>
        <v/>
      </c>
      <c r="M372" s="402" t="n"/>
      <c r="N372" s="18" t="n"/>
      <c r="O372" s="2" t="n"/>
      <c r="P372" s="2" t="n"/>
      <c r="Q372" s="2" t="n"/>
      <c r="R372" s="2" t="n"/>
      <c r="S372" s="2" t="n"/>
      <c r="T372" s="2" t="n"/>
      <c r="U372" s="2" t="n"/>
      <c r="V372" s="2" t="n"/>
      <c r="W372" s="2" t="n"/>
      <c r="X372" s="2" t="n"/>
      <c r="Y372" s="2" t="n"/>
      <c r="Z372" s="2" t="n"/>
      <c r="AA372" s="2" t="n"/>
      <c r="AB372" s="2" t="n"/>
      <c r="AC372" s="2" t="n"/>
      <c r="AD372" s="2" t="n"/>
      <c r="AE372" s="2" t="n"/>
      <c r="AF372" s="2" t="n"/>
      <c r="AG372" s="2" t="n"/>
      <c r="AH372" s="2" t="n"/>
      <c r="AI372" s="2" t="n"/>
      <c r="AJ372" s="2" t="n"/>
      <c r="AK372" s="2" t="n"/>
      <c r="AL372" s="2" t="n"/>
      <c r="AM372" s="2" t="n"/>
      <c r="AN372" s="2" t="n"/>
      <c r="AO372" s="2" t="n"/>
      <c r="AP372" s="2" t="n"/>
      <c r="AQ372" s="2" t="n"/>
      <c r="AR372" s="2" t="n"/>
      <c r="AS372" s="2" t="n"/>
      <c r="AT372" s="2" t="n"/>
      <c r="AU372" s="2" t="n"/>
      <c r="AV372" s="2" t="n"/>
      <c r="AW372" s="2" t="n"/>
      <c r="AX372" s="2" t="n"/>
      <c r="AY372" s="2" t="n"/>
      <c r="AZ372" s="2" t="n"/>
      <c r="BA372" s="2" t="n"/>
      <c r="BB372" s="2" t="n"/>
      <c r="BC372" s="2" t="n"/>
      <c r="BD372" s="2" t="n"/>
      <c r="BE372" s="2" t="n"/>
      <c r="BF372" s="2" t="n"/>
      <c r="BG372" s="2" t="n"/>
      <c r="BH372" s="2" t="n"/>
      <c r="BI372" s="2" t="n"/>
      <c r="BJ372" s="2" t="n"/>
      <c r="BK372" s="2" t="n"/>
      <c r="BL372" s="2" t="n"/>
      <c r="BM372" s="2" t="n"/>
      <c r="BN372" s="2" t="n"/>
      <c r="BO372" s="2" t="n"/>
      <c r="BP372" s="2" t="n"/>
      <c r="BQ372" s="2" t="n"/>
      <c r="BR372" s="2" t="n"/>
      <c r="BS372" s="2" t="n"/>
      <c r="BT372" s="2" t="n"/>
      <c r="BU372" s="2" t="n"/>
      <c r="BV372" s="2" t="n"/>
      <c r="BW372" s="2" t="n"/>
    </row>
    <row r="373" ht="15.75" customFormat="1" customHeight="1" s="40">
      <c r="A373" s="93">
        <f>IF(F373&lt;&gt;"",1+MAX($A$2:A372),"")</f>
        <v/>
      </c>
      <c r="B373" s="114" t="n"/>
      <c r="C373" s="95" t="inlineStr">
        <is>
          <t>EA-6" Dia Exhaust Duct</t>
        </is>
      </c>
      <c r="D373" s="373" t="n">
        <v>402</v>
      </c>
      <c r="E373" s="97" t="n">
        <v>0.05</v>
      </c>
      <c r="F373" s="373">
        <f>(1+E373)*D373</f>
        <v/>
      </c>
      <c r="G373" s="98" t="inlineStr">
        <is>
          <t>LF</t>
        </is>
      </c>
      <c r="H373" s="374" t="n">
        <v>6.325</v>
      </c>
      <c r="I373" s="375">
        <f>H373*F373</f>
        <v/>
      </c>
      <c r="J373" s="380" t="n">
        <v>13.75</v>
      </c>
      <c r="K373" s="377">
        <f>J373*F373</f>
        <v/>
      </c>
      <c r="L373" s="378">
        <f>K373+I373</f>
        <v/>
      </c>
      <c r="M373" s="402" t="n"/>
      <c r="N373" s="18" t="n"/>
      <c r="O373" s="2" t="n"/>
      <c r="P373" s="2" t="n"/>
      <c r="Q373" s="2" t="n"/>
      <c r="R373" s="2" t="n"/>
      <c r="S373" s="2" t="n"/>
      <c r="T373" s="2" t="n"/>
      <c r="U373" s="2" t="n"/>
      <c r="V373" s="2" t="n"/>
      <c r="W373" s="2" t="n"/>
      <c r="X373" s="2" t="n"/>
      <c r="Y373" s="2" t="n"/>
      <c r="Z373" s="2" t="n"/>
      <c r="AA373" s="2" t="n"/>
      <c r="AB373" s="2" t="n"/>
      <c r="AC373" s="2" t="n"/>
      <c r="AD373" s="2" t="n"/>
      <c r="AE373" s="2" t="n"/>
      <c r="AF373" s="2" t="n"/>
      <c r="AG373" s="2" t="n"/>
      <c r="AH373" s="2" t="n"/>
      <c r="AI373" s="2" t="n"/>
      <c r="AJ373" s="2" t="n"/>
      <c r="AK373" s="2" t="n"/>
      <c r="AL373" s="2" t="n"/>
      <c r="AM373" s="2" t="n"/>
      <c r="AN373" s="2" t="n"/>
      <c r="AO373" s="2" t="n"/>
      <c r="AP373" s="2" t="n"/>
      <c r="AQ373" s="2" t="n"/>
      <c r="AR373" s="2" t="n"/>
      <c r="AS373" s="2" t="n"/>
      <c r="AT373" s="2" t="n"/>
      <c r="AU373" s="2" t="n"/>
      <c r="AV373" s="2" t="n"/>
      <c r="AW373" s="2" t="n"/>
      <c r="AX373" s="2" t="n"/>
      <c r="AY373" s="2" t="n"/>
      <c r="AZ373" s="2" t="n"/>
      <c r="BA373" s="2" t="n"/>
      <c r="BB373" s="2" t="n"/>
      <c r="BC373" s="2" t="n"/>
      <c r="BD373" s="2" t="n"/>
      <c r="BE373" s="2" t="n"/>
      <c r="BF373" s="2" t="n"/>
      <c r="BG373" s="2" t="n"/>
      <c r="BH373" s="2" t="n"/>
      <c r="BI373" s="2" t="n"/>
      <c r="BJ373" s="2" t="n"/>
      <c r="BK373" s="2" t="n"/>
      <c r="BL373" s="2" t="n"/>
      <c r="BM373" s="2" t="n"/>
      <c r="BN373" s="2" t="n"/>
      <c r="BO373" s="2" t="n"/>
      <c r="BP373" s="2" t="n"/>
      <c r="BQ373" s="2" t="n"/>
      <c r="BR373" s="2" t="n"/>
      <c r="BS373" s="2" t="n"/>
      <c r="BT373" s="2" t="n"/>
      <c r="BU373" s="2" t="n"/>
      <c r="BV373" s="2" t="n"/>
      <c r="BW373" s="2" t="n"/>
    </row>
    <row r="374" ht="15.75" customFormat="1" customHeight="1" s="40">
      <c r="A374" s="93">
        <f>IF(F374&lt;&gt;"",1+MAX($A$2:A373),"")</f>
        <v/>
      </c>
      <c r="B374" s="114" t="n"/>
      <c r="C374" s="95" t="inlineStr">
        <is>
          <t>EA-8" Dia Exhaust Duct</t>
        </is>
      </c>
      <c r="D374" s="373" t="n">
        <v>155</v>
      </c>
      <c r="E374" s="97" t="n">
        <v>0.05</v>
      </c>
      <c r="F374" s="373">
        <f>(1+E374)*D374</f>
        <v/>
      </c>
      <c r="G374" s="98" t="inlineStr">
        <is>
          <t>LF</t>
        </is>
      </c>
      <c r="H374" s="374" t="n">
        <v>8.1972</v>
      </c>
      <c r="I374" s="375">
        <f>H374*F374</f>
        <v/>
      </c>
      <c r="J374" s="380" t="n">
        <v>17.82</v>
      </c>
      <c r="K374" s="377">
        <f>J374*F374</f>
        <v/>
      </c>
      <c r="L374" s="378">
        <f>K374+I374</f>
        <v/>
      </c>
      <c r="M374" s="402" t="n"/>
      <c r="N374" s="18" t="n"/>
      <c r="O374" s="2" t="n"/>
      <c r="P374" s="2" t="n"/>
      <c r="Q374" s="2" t="n"/>
      <c r="R374" s="2" t="n"/>
      <c r="S374" s="2" t="n"/>
      <c r="T374" s="2" t="n"/>
      <c r="U374" s="2" t="n"/>
      <c r="V374" s="2" t="n"/>
      <c r="W374" s="2" t="n"/>
      <c r="X374" s="2" t="n"/>
      <c r="Y374" s="2" t="n"/>
      <c r="Z374" s="2" t="n"/>
      <c r="AA374" s="2" t="n"/>
      <c r="AB374" s="2" t="n"/>
      <c r="AC374" s="2" t="n"/>
      <c r="AD374" s="2" t="n"/>
      <c r="AE374" s="2" t="n"/>
      <c r="AF374" s="2" t="n"/>
      <c r="AG374" s="2" t="n"/>
      <c r="AH374" s="2" t="n"/>
      <c r="AI374" s="2" t="n"/>
      <c r="AJ374" s="2" t="n"/>
      <c r="AK374" s="2" t="n"/>
      <c r="AL374" s="2" t="n"/>
      <c r="AM374" s="2" t="n"/>
      <c r="AN374" s="2" t="n"/>
      <c r="AO374" s="2" t="n"/>
      <c r="AP374" s="2" t="n"/>
      <c r="AQ374" s="2" t="n"/>
      <c r="AR374" s="2" t="n"/>
      <c r="AS374" s="2" t="n"/>
      <c r="AT374" s="2" t="n"/>
      <c r="AU374" s="2" t="n"/>
      <c r="AV374" s="2" t="n"/>
      <c r="AW374" s="2" t="n"/>
      <c r="AX374" s="2" t="n"/>
      <c r="AY374" s="2" t="n"/>
      <c r="AZ374" s="2" t="n"/>
      <c r="BA374" s="2" t="n"/>
      <c r="BB374" s="2" t="n"/>
      <c r="BC374" s="2" t="n"/>
      <c r="BD374" s="2" t="n"/>
      <c r="BE374" s="2" t="n"/>
      <c r="BF374" s="2" t="n"/>
      <c r="BG374" s="2" t="n"/>
      <c r="BH374" s="2" t="n"/>
      <c r="BI374" s="2" t="n"/>
      <c r="BJ374" s="2" t="n"/>
      <c r="BK374" s="2" t="n"/>
      <c r="BL374" s="2" t="n"/>
      <c r="BM374" s="2" t="n"/>
      <c r="BN374" s="2" t="n"/>
      <c r="BO374" s="2" t="n"/>
      <c r="BP374" s="2" t="n"/>
      <c r="BQ374" s="2" t="n"/>
      <c r="BR374" s="2" t="n"/>
      <c r="BS374" s="2" t="n"/>
      <c r="BT374" s="2" t="n"/>
      <c r="BU374" s="2" t="n"/>
      <c r="BV374" s="2" t="n"/>
      <c r="BW374" s="2" t="n"/>
    </row>
    <row r="375" ht="15.75" customFormat="1" customHeight="1" s="40">
      <c r="A375" s="93">
        <f>IF(F375&lt;&gt;"",1+MAX($A$2:A374),"")</f>
        <v/>
      </c>
      <c r="B375" s="114" t="n"/>
      <c r="C375" s="95" t="inlineStr">
        <is>
          <t>SA-12"x12" Supply Duct</t>
        </is>
      </c>
      <c r="D375" s="373" t="n">
        <v>68</v>
      </c>
      <c r="E375" s="97" t="n">
        <v>0.05</v>
      </c>
      <c r="F375" s="373">
        <f>(1+E375)*D375</f>
        <v/>
      </c>
      <c r="G375" s="98" t="inlineStr">
        <is>
          <t>LF</t>
        </is>
      </c>
      <c r="H375" s="374" t="n">
        <v>12.12</v>
      </c>
      <c r="I375" s="375">
        <f>H375*F375</f>
        <v/>
      </c>
      <c r="J375" s="380" t="n">
        <v>26.2</v>
      </c>
      <c r="K375" s="377">
        <f>J375*F375</f>
        <v/>
      </c>
      <c r="L375" s="378">
        <f>K375+I375</f>
        <v/>
      </c>
      <c r="M375" s="402" t="n"/>
      <c r="N375" s="18" t="n"/>
      <c r="O375" s="2" t="n"/>
      <c r="P375" s="2" t="n"/>
      <c r="Q375" s="2" t="n"/>
      <c r="R375" s="2" t="n"/>
      <c r="S375" s="2" t="n"/>
      <c r="T375" s="2" t="n"/>
      <c r="U375" s="2" t="n"/>
      <c r="V375" s="2" t="n"/>
      <c r="W375" s="2" t="n"/>
      <c r="X375" s="2" t="n"/>
      <c r="Y375" s="2" t="n"/>
      <c r="Z375" s="2" t="n"/>
      <c r="AA375" s="2" t="n"/>
      <c r="AB375" s="2" t="n"/>
      <c r="AC375" s="2" t="n"/>
      <c r="AD375" s="2" t="n"/>
      <c r="AE375" s="2" t="n"/>
      <c r="AF375" s="2" t="n"/>
      <c r="AG375" s="2" t="n"/>
      <c r="AH375" s="2" t="n"/>
      <c r="AI375" s="2" t="n"/>
      <c r="AJ375" s="2" t="n"/>
      <c r="AK375" s="2" t="n"/>
      <c r="AL375" s="2" t="n"/>
      <c r="AM375" s="2" t="n"/>
      <c r="AN375" s="2" t="n"/>
      <c r="AO375" s="2" t="n"/>
      <c r="AP375" s="2" t="n"/>
      <c r="AQ375" s="2" t="n"/>
      <c r="AR375" s="2" t="n"/>
      <c r="AS375" s="2" t="n"/>
      <c r="AT375" s="2" t="n"/>
      <c r="AU375" s="2" t="n"/>
      <c r="AV375" s="2" t="n"/>
      <c r="AW375" s="2" t="n"/>
      <c r="AX375" s="2" t="n"/>
      <c r="AY375" s="2" t="n"/>
      <c r="AZ375" s="2" t="n"/>
      <c r="BA375" s="2" t="n"/>
      <c r="BB375" s="2" t="n"/>
      <c r="BC375" s="2" t="n"/>
      <c r="BD375" s="2" t="n"/>
      <c r="BE375" s="2" t="n"/>
      <c r="BF375" s="2" t="n"/>
      <c r="BG375" s="2" t="n"/>
      <c r="BH375" s="2" t="n"/>
      <c r="BI375" s="2" t="n"/>
      <c r="BJ375" s="2" t="n"/>
      <c r="BK375" s="2" t="n"/>
      <c r="BL375" s="2" t="n"/>
      <c r="BM375" s="2" t="n"/>
      <c r="BN375" s="2" t="n"/>
      <c r="BO375" s="2" t="n"/>
      <c r="BP375" s="2" t="n"/>
      <c r="BQ375" s="2" t="n"/>
      <c r="BR375" s="2" t="n"/>
      <c r="BS375" s="2" t="n"/>
      <c r="BT375" s="2" t="n"/>
      <c r="BU375" s="2" t="n"/>
      <c r="BV375" s="2" t="n"/>
      <c r="BW375" s="2" t="n"/>
    </row>
    <row r="376" ht="15.75" customFormat="1" customHeight="1" s="40">
      <c r="A376" s="93">
        <f>IF(F376&lt;&gt;"",1+MAX($A$2:A375),"")</f>
        <v/>
      </c>
      <c r="B376" s="114" t="n"/>
      <c r="C376" s="95" t="inlineStr">
        <is>
          <t>SA-12"x8" Supply Duct</t>
        </is>
      </c>
      <c r="D376" s="373" t="n">
        <v>950</v>
      </c>
      <c r="E376" s="97" t="n">
        <v>0.05</v>
      </c>
      <c r="F376" s="373">
        <f>(1+E376)*D376</f>
        <v/>
      </c>
      <c r="G376" s="98" t="inlineStr">
        <is>
          <t>LF</t>
        </is>
      </c>
      <c r="H376" s="374" t="n">
        <v>11.7116</v>
      </c>
      <c r="I376" s="375">
        <f>H376*F376</f>
        <v/>
      </c>
      <c r="J376" s="380" t="n">
        <v>25.46</v>
      </c>
      <c r="K376" s="377">
        <f>J376*F376</f>
        <v/>
      </c>
      <c r="L376" s="378">
        <f>K376+I376</f>
        <v/>
      </c>
      <c r="M376" s="402" t="n"/>
      <c r="N376" s="18" t="n"/>
      <c r="O376" s="2" t="n"/>
      <c r="P376" s="2" t="n"/>
      <c r="Q376" s="2" t="n"/>
      <c r="R376" s="2" t="n"/>
      <c r="S376" s="2" t="n"/>
      <c r="T376" s="2" t="n"/>
      <c r="U376" s="2" t="n"/>
      <c r="V376" s="2" t="n"/>
      <c r="W376" s="2" t="n"/>
      <c r="X376" s="2" t="n"/>
      <c r="Y376" s="2" t="n"/>
      <c r="Z376" s="2" t="n"/>
      <c r="AA376" s="2" t="n"/>
      <c r="AB376" s="2" t="n"/>
      <c r="AC376" s="2" t="n"/>
      <c r="AD376" s="2" t="n"/>
      <c r="AE376" s="2" t="n"/>
      <c r="AF376" s="2" t="n"/>
      <c r="AG376" s="2" t="n"/>
      <c r="AH376" s="2" t="n"/>
      <c r="AI376" s="2" t="n"/>
      <c r="AJ376" s="2" t="n"/>
      <c r="AK376" s="2" t="n"/>
      <c r="AL376" s="2" t="n"/>
      <c r="AM376" s="2" t="n"/>
      <c r="AN376" s="2" t="n"/>
      <c r="AO376" s="2" t="n"/>
      <c r="AP376" s="2" t="n"/>
      <c r="AQ376" s="2" t="n"/>
      <c r="AR376" s="2" t="n"/>
      <c r="AS376" s="2" t="n"/>
      <c r="AT376" s="2" t="n"/>
      <c r="AU376" s="2" t="n"/>
      <c r="AV376" s="2" t="n"/>
      <c r="AW376" s="2" t="n"/>
      <c r="AX376" s="2" t="n"/>
      <c r="AY376" s="2" t="n"/>
      <c r="AZ376" s="2" t="n"/>
      <c r="BA376" s="2" t="n"/>
      <c r="BB376" s="2" t="n"/>
      <c r="BC376" s="2" t="n"/>
      <c r="BD376" s="2" t="n"/>
      <c r="BE376" s="2" t="n"/>
      <c r="BF376" s="2" t="n"/>
      <c r="BG376" s="2" t="n"/>
      <c r="BH376" s="2" t="n"/>
      <c r="BI376" s="2" t="n"/>
      <c r="BJ376" s="2" t="n"/>
      <c r="BK376" s="2" t="n"/>
      <c r="BL376" s="2" t="n"/>
      <c r="BM376" s="2" t="n"/>
      <c r="BN376" s="2" t="n"/>
      <c r="BO376" s="2" t="n"/>
      <c r="BP376" s="2" t="n"/>
      <c r="BQ376" s="2" t="n"/>
      <c r="BR376" s="2" t="n"/>
      <c r="BS376" s="2" t="n"/>
      <c r="BT376" s="2" t="n"/>
      <c r="BU376" s="2" t="n"/>
      <c r="BV376" s="2" t="n"/>
      <c r="BW376" s="2" t="n"/>
    </row>
    <row r="377" ht="15.75" customFormat="1" customHeight="1" s="40">
      <c r="A377" s="93">
        <f>IF(F377&lt;&gt;"",1+MAX($A$2:A376),"")</f>
        <v/>
      </c>
      <c r="B377" s="114" t="n"/>
      <c r="C377" s="95" t="inlineStr">
        <is>
          <t>SA-16"x12" Supply Duct</t>
        </is>
      </c>
      <c r="D377" s="373" t="n">
        <v>180</v>
      </c>
      <c r="E377" s="97" t="n">
        <v>0.05</v>
      </c>
      <c r="F377" s="373">
        <f>(1+E377)*D377</f>
        <v/>
      </c>
      <c r="G377" s="98" t="inlineStr">
        <is>
          <t>LF</t>
        </is>
      </c>
      <c r="H377" s="374" t="n">
        <v>15.95</v>
      </c>
      <c r="I377" s="375">
        <f>H377*F377</f>
        <v/>
      </c>
      <c r="J377" s="380" t="n">
        <v>34.52</v>
      </c>
      <c r="K377" s="377">
        <f>J377*F377</f>
        <v/>
      </c>
      <c r="L377" s="378">
        <f>K377+I377</f>
        <v/>
      </c>
      <c r="M377" s="402" t="n"/>
      <c r="N377" s="18" t="n"/>
      <c r="O377" s="2" t="n"/>
      <c r="P377" s="2" t="n"/>
      <c r="Q377" s="2" t="n"/>
      <c r="R377" s="2" t="n"/>
      <c r="S377" s="2" t="n"/>
      <c r="T377" s="2" t="n"/>
      <c r="U377" s="2" t="n"/>
      <c r="V377" s="2" t="n"/>
      <c r="W377" s="2" t="n"/>
      <c r="X377" s="2" t="n"/>
      <c r="Y377" s="2" t="n"/>
      <c r="Z377" s="2" t="n"/>
      <c r="AA377" s="2" t="n"/>
      <c r="AB377" s="2" t="n"/>
      <c r="AC377" s="2" t="n"/>
      <c r="AD377" s="2" t="n"/>
      <c r="AE377" s="2" t="n"/>
      <c r="AF377" s="2" t="n"/>
      <c r="AG377" s="2" t="n"/>
      <c r="AH377" s="2" t="n"/>
      <c r="AI377" s="2" t="n"/>
      <c r="AJ377" s="2" t="n"/>
      <c r="AK377" s="2" t="n"/>
      <c r="AL377" s="2" t="n"/>
      <c r="AM377" s="2" t="n"/>
      <c r="AN377" s="2" t="n"/>
      <c r="AO377" s="2" t="n"/>
      <c r="AP377" s="2" t="n"/>
      <c r="AQ377" s="2" t="n"/>
      <c r="AR377" s="2" t="n"/>
      <c r="AS377" s="2" t="n"/>
      <c r="AT377" s="2" t="n"/>
      <c r="AU377" s="2" t="n"/>
      <c r="AV377" s="2" t="n"/>
      <c r="AW377" s="2" t="n"/>
      <c r="AX377" s="2" t="n"/>
      <c r="AY377" s="2" t="n"/>
      <c r="AZ377" s="2" t="n"/>
      <c r="BA377" s="2" t="n"/>
      <c r="BB377" s="2" t="n"/>
      <c r="BC377" s="2" t="n"/>
      <c r="BD377" s="2" t="n"/>
      <c r="BE377" s="2" t="n"/>
      <c r="BF377" s="2" t="n"/>
      <c r="BG377" s="2" t="n"/>
      <c r="BH377" s="2" t="n"/>
      <c r="BI377" s="2" t="n"/>
      <c r="BJ377" s="2" t="n"/>
      <c r="BK377" s="2" t="n"/>
      <c r="BL377" s="2" t="n"/>
      <c r="BM377" s="2" t="n"/>
      <c r="BN377" s="2" t="n"/>
      <c r="BO377" s="2" t="n"/>
      <c r="BP377" s="2" t="n"/>
      <c r="BQ377" s="2" t="n"/>
      <c r="BR377" s="2" t="n"/>
      <c r="BS377" s="2" t="n"/>
      <c r="BT377" s="2" t="n"/>
      <c r="BU377" s="2" t="n"/>
      <c r="BV377" s="2" t="n"/>
      <c r="BW377" s="2" t="n"/>
    </row>
    <row r="378" ht="15.75" customFormat="1" customHeight="1" s="40">
      <c r="A378" s="93">
        <f>IF(F378&lt;&gt;"",1+MAX($A$2:A377),"")</f>
        <v/>
      </c>
      <c r="B378" s="114" t="n"/>
      <c r="C378" s="95" t="inlineStr">
        <is>
          <t>SA-16"x16" Supply Duct</t>
        </is>
      </c>
      <c r="D378" s="373" t="n">
        <v>102</v>
      </c>
      <c r="E378" s="97" t="n">
        <v>0.05</v>
      </c>
      <c r="F378" s="373">
        <f>(1+E378)*D378</f>
        <v/>
      </c>
      <c r="G378" s="98" t="inlineStr">
        <is>
          <t>LF</t>
        </is>
      </c>
      <c r="H378" s="374" t="n">
        <v>17.25</v>
      </c>
      <c r="I378" s="375">
        <f>H378*F378</f>
        <v/>
      </c>
      <c r="J378" s="380" t="n">
        <v>35.65</v>
      </c>
      <c r="K378" s="377">
        <f>J378*F378</f>
        <v/>
      </c>
      <c r="L378" s="378">
        <f>K378+I378</f>
        <v/>
      </c>
      <c r="M378" s="402" t="n"/>
      <c r="N378" s="18" t="n"/>
      <c r="O378" s="2" t="n"/>
      <c r="P378" s="2" t="n"/>
      <c r="Q378" s="2" t="n"/>
      <c r="R378" s="2" t="n"/>
      <c r="S378" s="2" t="n"/>
      <c r="T378" s="2" t="n"/>
      <c r="U378" s="2" t="n"/>
      <c r="V378" s="2" t="n"/>
      <c r="W378" s="2" t="n"/>
      <c r="X378" s="2" t="n"/>
      <c r="Y378" s="2" t="n"/>
      <c r="Z378" s="2" t="n"/>
      <c r="AA378" s="2" t="n"/>
      <c r="AB378" s="2" t="n"/>
      <c r="AC378" s="2" t="n"/>
      <c r="AD378" s="2" t="n"/>
      <c r="AE378" s="2" t="n"/>
      <c r="AF378" s="2" t="n"/>
      <c r="AG378" s="2" t="n"/>
      <c r="AH378" s="2" t="n"/>
      <c r="AI378" s="2" t="n"/>
      <c r="AJ378" s="2" t="n"/>
      <c r="AK378" s="2" t="n"/>
      <c r="AL378" s="2" t="n"/>
      <c r="AM378" s="2" t="n"/>
      <c r="AN378" s="2" t="n"/>
      <c r="AO378" s="2" t="n"/>
      <c r="AP378" s="2" t="n"/>
      <c r="AQ378" s="2" t="n"/>
      <c r="AR378" s="2" t="n"/>
      <c r="AS378" s="2" t="n"/>
      <c r="AT378" s="2" t="n"/>
      <c r="AU378" s="2" t="n"/>
      <c r="AV378" s="2" t="n"/>
      <c r="AW378" s="2" t="n"/>
      <c r="AX378" s="2" t="n"/>
      <c r="AY378" s="2" t="n"/>
      <c r="AZ378" s="2" t="n"/>
      <c r="BA378" s="2" t="n"/>
      <c r="BB378" s="2" t="n"/>
      <c r="BC378" s="2" t="n"/>
      <c r="BD378" s="2" t="n"/>
      <c r="BE378" s="2" t="n"/>
      <c r="BF378" s="2" t="n"/>
      <c r="BG378" s="2" t="n"/>
      <c r="BH378" s="2" t="n"/>
      <c r="BI378" s="2" t="n"/>
      <c r="BJ378" s="2" t="n"/>
      <c r="BK378" s="2" t="n"/>
      <c r="BL378" s="2" t="n"/>
      <c r="BM378" s="2" t="n"/>
      <c r="BN378" s="2" t="n"/>
      <c r="BO378" s="2" t="n"/>
      <c r="BP378" s="2" t="n"/>
      <c r="BQ378" s="2" t="n"/>
      <c r="BR378" s="2" t="n"/>
      <c r="BS378" s="2" t="n"/>
      <c r="BT378" s="2" t="n"/>
      <c r="BU378" s="2" t="n"/>
      <c r="BV378" s="2" t="n"/>
      <c r="BW378" s="2" t="n"/>
    </row>
    <row r="379" ht="15.75" customFormat="1" customHeight="1" s="40">
      <c r="A379" s="93">
        <f>IF(F379&lt;&gt;"",1+MAX($A$2:A378),"")</f>
        <v/>
      </c>
      <c r="B379" s="114" t="n"/>
      <c r="C379" s="95" t="inlineStr">
        <is>
          <t>SA-23"x12" Supply Duct</t>
        </is>
      </c>
      <c r="D379" s="373" t="n">
        <v>25</v>
      </c>
      <c r="E379" s="97" t="n">
        <v>0.05</v>
      </c>
      <c r="F379" s="373">
        <f>(1+E379)*D379</f>
        <v/>
      </c>
      <c r="G379" s="98" t="inlineStr">
        <is>
          <t>LF</t>
        </is>
      </c>
      <c r="H379" s="374" t="n">
        <v>21</v>
      </c>
      <c r="I379" s="375">
        <f>H379*F379</f>
        <v/>
      </c>
      <c r="J379" s="380" t="n">
        <v>45.26</v>
      </c>
      <c r="K379" s="377">
        <f>J379*F379</f>
        <v/>
      </c>
      <c r="L379" s="378">
        <f>K379+I379</f>
        <v/>
      </c>
      <c r="M379" s="402" t="n"/>
      <c r="N379" s="18" t="n"/>
      <c r="O379" s="2" t="n"/>
      <c r="P379" s="2" t="n"/>
      <c r="Q379" s="2" t="n"/>
      <c r="R379" s="2" t="n"/>
      <c r="S379" s="2" t="n"/>
      <c r="T379" s="2" t="n"/>
      <c r="U379" s="2" t="n"/>
      <c r="V379" s="2" t="n"/>
      <c r="W379" s="2" t="n"/>
      <c r="X379" s="2" t="n"/>
      <c r="Y379" s="2" t="n"/>
      <c r="Z379" s="2" t="n"/>
      <c r="AA379" s="2" t="n"/>
      <c r="AB379" s="2" t="n"/>
      <c r="AC379" s="2" t="n"/>
      <c r="AD379" s="2" t="n"/>
      <c r="AE379" s="2" t="n"/>
      <c r="AF379" s="2" t="n"/>
      <c r="AG379" s="2" t="n"/>
      <c r="AH379" s="2" t="n"/>
      <c r="AI379" s="2" t="n"/>
      <c r="AJ379" s="2" t="n"/>
      <c r="AK379" s="2" t="n"/>
      <c r="AL379" s="2" t="n"/>
      <c r="AM379" s="2" t="n"/>
      <c r="AN379" s="2" t="n"/>
      <c r="AO379" s="2" t="n"/>
      <c r="AP379" s="2" t="n"/>
      <c r="AQ379" s="2" t="n"/>
      <c r="AR379" s="2" t="n"/>
      <c r="AS379" s="2" t="n"/>
      <c r="AT379" s="2" t="n"/>
      <c r="AU379" s="2" t="n"/>
      <c r="AV379" s="2" t="n"/>
      <c r="AW379" s="2" t="n"/>
      <c r="AX379" s="2" t="n"/>
      <c r="AY379" s="2" t="n"/>
      <c r="AZ379" s="2" t="n"/>
      <c r="BA379" s="2" t="n"/>
      <c r="BB379" s="2" t="n"/>
      <c r="BC379" s="2" t="n"/>
      <c r="BD379" s="2" t="n"/>
      <c r="BE379" s="2" t="n"/>
      <c r="BF379" s="2" t="n"/>
      <c r="BG379" s="2" t="n"/>
      <c r="BH379" s="2" t="n"/>
      <c r="BI379" s="2" t="n"/>
      <c r="BJ379" s="2" t="n"/>
      <c r="BK379" s="2" t="n"/>
      <c r="BL379" s="2" t="n"/>
      <c r="BM379" s="2" t="n"/>
      <c r="BN379" s="2" t="n"/>
      <c r="BO379" s="2" t="n"/>
      <c r="BP379" s="2" t="n"/>
      <c r="BQ379" s="2" t="n"/>
      <c r="BR379" s="2" t="n"/>
      <c r="BS379" s="2" t="n"/>
      <c r="BT379" s="2" t="n"/>
      <c r="BU379" s="2" t="n"/>
      <c r="BV379" s="2" t="n"/>
      <c r="BW379" s="2" t="n"/>
    </row>
    <row r="380" ht="15.75" customFormat="1" customHeight="1" s="40">
      <c r="A380" s="93">
        <f>IF(F380&lt;&gt;"",1+MAX($A$2:A379),"")</f>
        <v/>
      </c>
      <c r="B380" s="114" t="n"/>
      <c r="C380" s="95" t="inlineStr">
        <is>
          <t>SA-30"x30" Supply Duct</t>
        </is>
      </c>
      <c r="D380" s="373" t="n">
        <v>68</v>
      </c>
      <c r="E380" s="97" t="n">
        <v>0.05</v>
      </c>
      <c r="F380" s="373">
        <f>(1+E380)*D380</f>
        <v/>
      </c>
      <c r="G380" s="98" t="inlineStr">
        <is>
          <t>LF</t>
        </is>
      </c>
      <c r="H380" s="374" t="n">
        <v>29.5</v>
      </c>
      <c r="I380" s="375">
        <f>H380*F380</f>
        <v/>
      </c>
      <c r="J380" s="380" t="n">
        <v>58</v>
      </c>
      <c r="K380" s="377">
        <f>J380*F380</f>
        <v/>
      </c>
      <c r="L380" s="378">
        <f>K380+I380</f>
        <v/>
      </c>
      <c r="M380" s="402" t="n"/>
      <c r="N380" s="18" t="n"/>
      <c r="O380" s="2" t="n"/>
      <c r="P380" s="2" t="n"/>
      <c r="Q380" s="2" t="n"/>
      <c r="R380" s="2" t="n"/>
      <c r="S380" s="2" t="n"/>
      <c r="T380" s="2" t="n"/>
      <c r="U380" s="2" t="n"/>
      <c r="V380" s="2" t="n"/>
      <c r="W380" s="2" t="n"/>
      <c r="X380" s="2" t="n"/>
      <c r="Y380" s="2" t="n"/>
      <c r="Z380" s="2" t="n"/>
      <c r="AA380" s="2" t="n"/>
      <c r="AB380" s="2" t="n"/>
      <c r="AC380" s="2" t="n"/>
      <c r="AD380" s="2" t="n"/>
      <c r="AE380" s="2" t="n"/>
      <c r="AF380" s="2" t="n"/>
      <c r="AG380" s="2" t="n"/>
      <c r="AH380" s="2" t="n"/>
      <c r="AI380" s="2" t="n"/>
      <c r="AJ380" s="2" t="n"/>
      <c r="AK380" s="2" t="n"/>
      <c r="AL380" s="2" t="n"/>
      <c r="AM380" s="2" t="n"/>
      <c r="AN380" s="2" t="n"/>
      <c r="AO380" s="2" t="n"/>
      <c r="AP380" s="2" t="n"/>
      <c r="AQ380" s="2" t="n"/>
      <c r="AR380" s="2" t="n"/>
      <c r="AS380" s="2" t="n"/>
      <c r="AT380" s="2" t="n"/>
      <c r="AU380" s="2" t="n"/>
      <c r="AV380" s="2" t="n"/>
      <c r="AW380" s="2" t="n"/>
      <c r="AX380" s="2" t="n"/>
      <c r="AY380" s="2" t="n"/>
      <c r="AZ380" s="2" t="n"/>
      <c r="BA380" s="2" t="n"/>
      <c r="BB380" s="2" t="n"/>
      <c r="BC380" s="2" t="n"/>
      <c r="BD380" s="2" t="n"/>
      <c r="BE380" s="2" t="n"/>
      <c r="BF380" s="2" t="n"/>
      <c r="BG380" s="2" t="n"/>
      <c r="BH380" s="2" t="n"/>
      <c r="BI380" s="2" t="n"/>
      <c r="BJ380" s="2" t="n"/>
      <c r="BK380" s="2" t="n"/>
      <c r="BL380" s="2" t="n"/>
      <c r="BM380" s="2" t="n"/>
      <c r="BN380" s="2" t="n"/>
      <c r="BO380" s="2" t="n"/>
      <c r="BP380" s="2" t="n"/>
      <c r="BQ380" s="2" t="n"/>
      <c r="BR380" s="2" t="n"/>
      <c r="BS380" s="2" t="n"/>
      <c r="BT380" s="2" t="n"/>
      <c r="BU380" s="2" t="n"/>
      <c r="BV380" s="2" t="n"/>
      <c r="BW380" s="2" t="n"/>
    </row>
    <row r="381" ht="15.75" customFormat="1" customHeight="1" s="40">
      <c r="A381" s="93">
        <f>IF(F381&lt;&gt;"",1+MAX($A$2:A380),"")</f>
        <v/>
      </c>
      <c r="B381" s="114" t="n"/>
      <c r="C381" s="95" t="inlineStr">
        <is>
          <t>SA-6" Dia Supply Duct</t>
        </is>
      </c>
      <c r="D381" s="373" t="n">
        <v>38</v>
      </c>
      <c r="E381" s="97" t="n">
        <v>0.05</v>
      </c>
      <c r="F381" s="373">
        <f>(1+E381)*D381</f>
        <v/>
      </c>
      <c r="G381" s="98" t="inlineStr">
        <is>
          <t>LF</t>
        </is>
      </c>
      <c r="H381" s="374" t="n">
        <v>6.325</v>
      </c>
      <c r="I381" s="375">
        <f>H381*F381</f>
        <v/>
      </c>
      <c r="J381" s="380" t="n">
        <v>13.75</v>
      </c>
      <c r="K381" s="377">
        <f>J381*F381</f>
        <v/>
      </c>
      <c r="L381" s="378">
        <f>K381+I381</f>
        <v/>
      </c>
      <c r="M381" s="402" t="n"/>
      <c r="N381" s="18" t="n"/>
      <c r="O381" s="2" t="n"/>
      <c r="P381" s="2" t="n"/>
      <c r="Q381" s="2" t="n"/>
      <c r="R381" s="2" t="n"/>
      <c r="S381" s="2" t="n"/>
      <c r="T381" s="2" t="n"/>
      <c r="U381" s="2" t="n"/>
      <c r="V381" s="2" t="n"/>
      <c r="W381" s="2" t="n"/>
      <c r="X381" s="2" t="n"/>
      <c r="Y381" s="2" t="n"/>
      <c r="Z381" s="2" t="n"/>
      <c r="AA381" s="2" t="n"/>
      <c r="AB381" s="2" t="n"/>
      <c r="AC381" s="2" t="n"/>
      <c r="AD381" s="2" t="n"/>
      <c r="AE381" s="2" t="n"/>
      <c r="AF381" s="2" t="n"/>
      <c r="AG381" s="2" t="n"/>
      <c r="AH381" s="2" t="n"/>
      <c r="AI381" s="2" t="n"/>
      <c r="AJ381" s="2" t="n"/>
      <c r="AK381" s="2" t="n"/>
      <c r="AL381" s="2" t="n"/>
      <c r="AM381" s="2" t="n"/>
      <c r="AN381" s="2" t="n"/>
      <c r="AO381" s="2" t="n"/>
      <c r="AP381" s="2" t="n"/>
      <c r="AQ381" s="2" t="n"/>
      <c r="AR381" s="2" t="n"/>
      <c r="AS381" s="2" t="n"/>
      <c r="AT381" s="2" t="n"/>
      <c r="AU381" s="2" t="n"/>
      <c r="AV381" s="2" t="n"/>
      <c r="AW381" s="2" t="n"/>
      <c r="AX381" s="2" t="n"/>
      <c r="AY381" s="2" t="n"/>
      <c r="AZ381" s="2" t="n"/>
      <c r="BA381" s="2" t="n"/>
      <c r="BB381" s="2" t="n"/>
      <c r="BC381" s="2" t="n"/>
      <c r="BD381" s="2" t="n"/>
      <c r="BE381" s="2" t="n"/>
      <c r="BF381" s="2" t="n"/>
      <c r="BG381" s="2" t="n"/>
      <c r="BH381" s="2" t="n"/>
      <c r="BI381" s="2" t="n"/>
      <c r="BJ381" s="2" t="n"/>
      <c r="BK381" s="2" t="n"/>
      <c r="BL381" s="2" t="n"/>
      <c r="BM381" s="2" t="n"/>
      <c r="BN381" s="2" t="n"/>
      <c r="BO381" s="2" t="n"/>
      <c r="BP381" s="2" t="n"/>
      <c r="BQ381" s="2" t="n"/>
      <c r="BR381" s="2" t="n"/>
      <c r="BS381" s="2" t="n"/>
      <c r="BT381" s="2" t="n"/>
      <c r="BU381" s="2" t="n"/>
      <c r="BV381" s="2" t="n"/>
      <c r="BW381" s="2" t="n"/>
    </row>
    <row r="382" ht="15.75" customFormat="1" customHeight="1" s="40">
      <c r="A382" s="93">
        <f>IF(F382&lt;&gt;"",1+MAX($A$2:A381),"")</f>
        <v/>
      </c>
      <c r="B382" s="114" t="n"/>
      <c r="C382" s="95" t="inlineStr">
        <is>
          <t>SA-8" Dia Supply Duct</t>
        </is>
      </c>
      <c r="D382" s="373" t="n">
        <v>55</v>
      </c>
      <c r="E382" s="97" t="n">
        <v>0.05</v>
      </c>
      <c r="F382" s="373">
        <f>(1+E382)*D382</f>
        <v/>
      </c>
      <c r="G382" s="98" t="inlineStr">
        <is>
          <t>LF</t>
        </is>
      </c>
      <c r="H382" s="374" t="n">
        <v>8.1972</v>
      </c>
      <c r="I382" s="375">
        <f>H382*F382</f>
        <v/>
      </c>
      <c r="J382" s="380" t="n">
        <v>17.82</v>
      </c>
      <c r="K382" s="377">
        <f>J382*F382</f>
        <v/>
      </c>
      <c r="L382" s="378">
        <f>K382+I382</f>
        <v/>
      </c>
      <c r="M382" s="402" t="n"/>
      <c r="N382" s="18" t="n"/>
      <c r="O382" s="2" t="n"/>
      <c r="P382" s="2" t="n"/>
      <c r="Q382" s="2" t="n"/>
      <c r="R382" s="2" t="n"/>
      <c r="S382" s="2" t="n"/>
      <c r="T382" s="2" t="n"/>
      <c r="U382" s="2" t="n"/>
      <c r="V382" s="2" t="n"/>
      <c r="W382" s="2" t="n"/>
      <c r="X382" s="2" t="n"/>
      <c r="Y382" s="2" t="n"/>
      <c r="Z382" s="2" t="n"/>
      <c r="AA382" s="2" t="n"/>
      <c r="AB382" s="2" t="n"/>
      <c r="AC382" s="2" t="n"/>
      <c r="AD382" s="2" t="n"/>
      <c r="AE382" s="2" t="n"/>
      <c r="AF382" s="2" t="n"/>
      <c r="AG382" s="2" t="n"/>
      <c r="AH382" s="2" t="n"/>
      <c r="AI382" s="2" t="n"/>
      <c r="AJ382" s="2" t="n"/>
      <c r="AK382" s="2" t="n"/>
      <c r="AL382" s="2" t="n"/>
      <c r="AM382" s="2" t="n"/>
      <c r="AN382" s="2" t="n"/>
      <c r="AO382" s="2" t="n"/>
      <c r="AP382" s="2" t="n"/>
      <c r="AQ382" s="2" t="n"/>
      <c r="AR382" s="2" t="n"/>
      <c r="AS382" s="2" t="n"/>
      <c r="AT382" s="2" t="n"/>
      <c r="AU382" s="2" t="n"/>
      <c r="AV382" s="2" t="n"/>
      <c r="AW382" s="2" t="n"/>
      <c r="AX382" s="2" t="n"/>
      <c r="AY382" s="2" t="n"/>
      <c r="AZ382" s="2" t="n"/>
      <c r="BA382" s="2" t="n"/>
      <c r="BB382" s="2" t="n"/>
      <c r="BC382" s="2" t="n"/>
      <c r="BD382" s="2" t="n"/>
      <c r="BE382" s="2" t="n"/>
      <c r="BF382" s="2" t="n"/>
      <c r="BG382" s="2" t="n"/>
      <c r="BH382" s="2" t="n"/>
      <c r="BI382" s="2" t="n"/>
      <c r="BJ382" s="2" t="n"/>
      <c r="BK382" s="2" t="n"/>
      <c r="BL382" s="2" t="n"/>
      <c r="BM382" s="2" t="n"/>
      <c r="BN382" s="2" t="n"/>
      <c r="BO382" s="2" t="n"/>
      <c r="BP382" s="2" t="n"/>
      <c r="BQ382" s="2" t="n"/>
      <c r="BR382" s="2" t="n"/>
      <c r="BS382" s="2" t="n"/>
      <c r="BT382" s="2" t="n"/>
      <c r="BU382" s="2" t="n"/>
      <c r="BV382" s="2" t="n"/>
      <c r="BW382" s="2" t="n"/>
    </row>
    <row r="383" ht="15.75" customFormat="1" customHeight="1" s="40">
      <c r="A383" s="93">
        <f>IF(F383&lt;&gt;"",1+MAX($A$2:A382),"")</f>
        <v/>
      </c>
      <c r="B383" s="114" t="n"/>
      <c r="C383" s="95" t="inlineStr">
        <is>
          <t>SA-8"x6" Supply Duct</t>
        </is>
      </c>
      <c r="D383" s="373" t="n">
        <v>68</v>
      </c>
      <c r="E383" s="97" t="n">
        <v>0.05</v>
      </c>
      <c r="F383" s="373">
        <f>(1+E383)*D383</f>
        <v/>
      </c>
      <c r="G383" s="98" t="inlineStr">
        <is>
          <t>LF</t>
        </is>
      </c>
      <c r="H383" s="374" t="n">
        <v>7.728000000000001</v>
      </c>
      <c r="I383" s="375">
        <f>H383*F383</f>
        <v/>
      </c>
      <c r="J383" s="380" t="n">
        <v>16.8</v>
      </c>
      <c r="K383" s="377">
        <f>J383*F383</f>
        <v/>
      </c>
      <c r="L383" s="378">
        <f>K383+I383</f>
        <v/>
      </c>
      <c r="M383" s="402" t="n"/>
      <c r="N383" s="18" t="n"/>
      <c r="O383" s="2" t="n"/>
      <c r="P383" s="2" t="n"/>
      <c r="Q383" s="2" t="n"/>
      <c r="R383" s="2" t="n"/>
      <c r="S383" s="2" t="n"/>
      <c r="T383" s="2" t="n"/>
      <c r="U383" s="2" t="n"/>
      <c r="V383" s="2" t="n"/>
      <c r="W383" s="2" t="n"/>
      <c r="X383" s="2" t="n"/>
      <c r="Y383" s="2" t="n"/>
      <c r="Z383" s="2" t="n"/>
      <c r="AA383" s="2" t="n"/>
      <c r="AB383" s="2" t="n"/>
      <c r="AC383" s="2" t="n"/>
      <c r="AD383" s="2" t="n"/>
      <c r="AE383" s="2" t="n"/>
      <c r="AF383" s="2" t="n"/>
      <c r="AG383" s="2" t="n"/>
      <c r="AH383" s="2" t="n"/>
      <c r="AI383" s="2" t="n"/>
      <c r="AJ383" s="2" t="n"/>
      <c r="AK383" s="2" t="n"/>
      <c r="AL383" s="2" t="n"/>
      <c r="AM383" s="2" t="n"/>
      <c r="AN383" s="2" t="n"/>
      <c r="AO383" s="2" t="n"/>
      <c r="AP383" s="2" t="n"/>
      <c r="AQ383" s="2" t="n"/>
      <c r="AR383" s="2" t="n"/>
      <c r="AS383" s="2" t="n"/>
      <c r="AT383" s="2" t="n"/>
      <c r="AU383" s="2" t="n"/>
      <c r="AV383" s="2" t="n"/>
      <c r="AW383" s="2" t="n"/>
      <c r="AX383" s="2" t="n"/>
      <c r="AY383" s="2" t="n"/>
      <c r="AZ383" s="2" t="n"/>
      <c r="BA383" s="2" t="n"/>
      <c r="BB383" s="2" t="n"/>
      <c r="BC383" s="2" t="n"/>
      <c r="BD383" s="2" t="n"/>
      <c r="BE383" s="2" t="n"/>
      <c r="BF383" s="2" t="n"/>
      <c r="BG383" s="2" t="n"/>
      <c r="BH383" s="2" t="n"/>
      <c r="BI383" s="2" t="n"/>
      <c r="BJ383" s="2" t="n"/>
      <c r="BK383" s="2" t="n"/>
      <c r="BL383" s="2" t="n"/>
      <c r="BM383" s="2" t="n"/>
      <c r="BN383" s="2" t="n"/>
      <c r="BO383" s="2" t="n"/>
      <c r="BP383" s="2" t="n"/>
      <c r="BQ383" s="2" t="n"/>
      <c r="BR383" s="2" t="n"/>
      <c r="BS383" s="2" t="n"/>
      <c r="BT383" s="2" t="n"/>
      <c r="BU383" s="2" t="n"/>
      <c r="BV383" s="2" t="n"/>
      <c r="BW383" s="2" t="n"/>
    </row>
    <row r="384" ht="15.75" customFormat="1" customHeight="1" s="40">
      <c r="A384" s="213">
        <f>IF(F384&lt;&gt;"",1+MAX($A$2:A383),"")</f>
        <v/>
      </c>
      <c r="B384" s="214" t="n"/>
      <c r="C384" s="300" t="inlineStr">
        <is>
          <t>HVAC EQUIPMENT</t>
        </is>
      </c>
      <c r="D384" s="403" t="n"/>
      <c r="E384" s="216" t="n"/>
      <c r="F384" s="403" t="n"/>
      <c r="G384" s="217" t="n"/>
      <c r="H384" s="404" t="n"/>
      <c r="I384" s="405" t="n"/>
      <c r="J384" s="334" t="n"/>
      <c r="K384" s="406" t="n"/>
      <c r="L384" s="407" t="n"/>
      <c r="M384" s="408" t="n"/>
      <c r="N384" s="18" t="n"/>
      <c r="O384" s="2" t="n"/>
      <c r="P384" s="2" t="n"/>
      <c r="Q384" s="2" t="n"/>
      <c r="R384" s="2" t="n"/>
      <c r="S384" s="2" t="n"/>
      <c r="T384" s="2" t="n"/>
      <c r="U384" s="2" t="n"/>
      <c r="V384" s="2" t="n"/>
      <c r="W384" s="2" t="n"/>
      <c r="X384" s="2" t="n"/>
      <c r="Y384" s="2" t="n"/>
      <c r="Z384" s="2" t="n"/>
      <c r="AA384" s="2" t="n"/>
      <c r="AB384" s="2" t="n"/>
      <c r="AC384" s="2" t="n"/>
      <c r="AD384" s="2" t="n"/>
      <c r="AE384" s="2" t="n"/>
      <c r="AF384" s="2" t="n"/>
      <c r="AG384" s="2" t="n"/>
      <c r="AH384" s="2" t="n"/>
      <c r="AI384" s="2" t="n"/>
      <c r="AJ384" s="2" t="n"/>
      <c r="AK384" s="2" t="n"/>
      <c r="AL384" s="2" t="n"/>
      <c r="AM384" s="2" t="n"/>
      <c r="AN384" s="2" t="n"/>
      <c r="AO384" s="2" t="n"/>
      <c r="AP384" s="2" t="n"/>
      <c r="AQ384" s="2" t="n"/>
      <c r="AR384" s="2" t="n"/>
      <c r="AS384" s="2" t="n"/>
      <c r="AT384" s="2" t="n"/>
      <c r="AU384" s="2" t="n"/>
      <c r="AV384" s="2" t="n"/>
      <c r="AW384" s="2" t="n"/>
      <c r="AX384" s="2" t="n"/>
      <c r="AY384" s="2" t="n"/>
      <c r="AZ384" s="2" t="n"/>
      <c r="BA384" s="2" t="n"/>
      <c r="BB384" s="2" t="n"/>
      <c r="BC384" s="2" t="n"/>
      <c r="BD384" s="2" t="n"/>
      <c r="BE384" s="2" t="n"/>
      <c r="BF384" s="2" t="n"/>
      <c r="BG384" s="2" t="n"/>
      <c r="BH384" s="2" t="n"/>
      <c r="BI384" s="2" t="n"/>
      <c r="BJ384" s="2" t="n"/>
      <c r="BK384" s="2" t="n"/>
      <c r="BL384" s="2" t="n"/>
      <c r="BM384" s="2" t="n"/>
      <c r="BN384" s="2" t="n"/>
      <c r="BO384" s="2" t="n"/>
      <c r="BP384" s="2" t="n"/>
      <c r="BQ384" s="2" t="n"/>
      <c r="BR384" s="2" t="n"/>
      <c r="BS384" s="2" t="n"/>
      <c r="BT384" s="2" t="n"/>
      <c r="BU384" s="2" t="n"/>
      <c r="BV384" s="2" t="n"/>
      <c r="BW384" s="2" t="n"/>
    </row>
    <row r="385" ht="31.5" customFormat="1" customHeight="1" s="40">
      <c r="A385" s="213">
        <f>IF(F385&lt;&gt;"",1+MAX($A$2:A384),"")</f>
        <v/>
      </c>
      <c r="B385" s="214" t="n"/>
      <c r="C385" s="223" t="inlineStr">
        <is>
          <t>Tag: WAC-1, Mfg: LG, Model: LW1215HR, Cooling Capacity: 12000 Btu/Hr, Heating Capacity: 11200 Btu/Hr</t>
        </is>
      </c>
      <c r="D385" s="403" t="n">
        <v>74</v>
      </c>
      <c r="E385" s="216" t="n">
        <v>0</v>
      </c>
      <c r="F385" s="403">
        <f>(1+E385)*D385</f>
        <v/>
      </c>
      <c r="G385" s="217" t="inlineStr">
        <is>
          <t>EA</t>
        </is>
      </c>
      <c r="H385" s="404" t="n">
        <v>3800</v>
      </c>
      <c r="I385" s="405">
        <f>H385*F385</f>
        <v/>
      </c>
      <c r="J385" s="409" t="n">
        <v>1600</v>
      </c>
      <c r="K385" s="406">
        <f>J385*F385</f>
        <v/>
      </c>
      <c r="L385" s="407">
        <f>K385+I385</f>
        <v/>
      </c>
      <c r="M385" s="408" t="n"/>
      <c r="N385" s="18" t="n"/>
      <c r="O385" s="2" t="n"/>
      <c r="P385" s="2" t="n"/>
      <c r="Q385" s="2" t="n"/>
      <c r="R385" s="2" t="n"/>
      <c r="S385" s="2" t="n"/>
      <c r="T385" s="2" t="n"/>
      <c r="U385" s="2" t="n"/>
      <c r="V385" s="2" t="n"/>
      <c r="W385" s="2" t="n"/>
      <c r="X385" s="2" t="n"/>
      <c r="Y385" s="2" t="n"/>
      <c r="Z385" s="2" t="n"/>
      <c r="AA385" s="2" t="n"/>
      <c r="AB385" s="2" t="n"/>
      <c r="AC385" s="2" t="n"/>
      <c r="AD385" s="2" t="n"/>
      <c r="AE385" s="2" t="n"/>
      <c r="AF385" s="2" t="n"/>
      <c r="AG385" s="2" t="n"/>
      <c r="AH385" s="2" t="n"/>
      <c r="AI385" s="2" t="n"/>
      <c r="AJ385" s="2" t="n"/>
      <c r="AK385" s="2" t="n"/>
      <c r="AL385" s="2" t="n"/>
      <c r="AM385" s="2" t="n"/>
      <c r="AN385" s="2" t="n"/>
      <c r="AO385" s="2" t="n"/>
      <c r="AP385" s="2" t="n"/>
      <c r="AQ385" s="2" t="n"/>
      <c r="AR385" s="2" t="n"/>
      <c r="AS385" s="2" t="n"/>
      <c r="AT385" s="2" t="n"/>
      <c r="AU385" s="2" t="n"/>
      <c r="AV385" s="2" t="n"/>
      <c r="AW385" s="2" t="n"/>
      <c r="AX385" s="2" t="n"/>
      <c r="AY385" s="2" t="n"/>
      <c r="AZ385" s="2" t="n"/>
      <c r="BA385" s="2" t="n"/>
      <c r="BB385" s="2" t="n"/>
      <c r="BC385" s="2" t="n"/>
      <c r="BD385" s="2" t="n"/>
      <c r="BE385" s="2" t="n"/>
      <c r="BF385" s="2" t="n"/>
      <c r="BG385" s="2" t="n"/>
      <c r="BH385" s="2" t="n"/>
      <c r="BI385" s="2" t="n"/>
      <c r="BJ385" s="2" t="n"/>
      <c r="BK385" s="2" t="n"/>
      <c r="BL385" s="2" t="n"/>
      <c r="BM385" s="2" t="n"/>
      <c r="BN385" s="2" t="n"/>
      <c r="BO385" s="2" t="n"/>
      <c r="BP385" s="2" t="n"/>
      <c r="BQ385" s="2" t="n"/>
      <c r="BR385" s="2" t="n"/>
      <c r="BS385" s="2" t="n"/>
      <c r="BT385" s="2" t="n"/>
      <c r="BU385" s="2" t="n"/>
      <c r="BV385" s="2" t="n"/>
      <c r="BW385" s="2" t="n"/>
    </row>
    <row r="386" ht="31.5" customFormat="1" customHeight="1" s="40">
      <c r="A386" s="213">
        <f>IF(F386&lt;&gt;"",1+MAX($A$2:A385),"")</f>
        <v/>
      </c>
      <c r="B386" s="214" t="n"/>
      <c r="C386" s="223" t="inlineStr">
        <is>
          <t>Tag: FC-1, Mfg: Comfortmaker, Model: DLFSHAH18XAK, Cooling Capacity: 18000 Btu/Hr, Heating Capacity: 18000 Btu/Hr</t>
        </is>
      </c>
      <c r="D386" s="403" t="n">
        <v>74</v>
      </c>
      <c r="E386" s="216" t="n">
        <v>0</v>
      </c>
      <c r="F386" s="403">
        <f>(1+E386)*D386</f>
        <v/>
      </c>
      <c r="G386" s="217" t="inlineStr">
        <is>
          <t>EA</t>
        </is>
      </c>
      <c r="H386" s="404" t="n">
        <v>5500</v>
      </c>
      <c r="I386" s="405">
        <f>H386*F386</f>
        <v/>
      </c>
      <c r="J386" s="409" t="n">
        <v>1800</v>
      </c>
      <c r="K386" s="406">
        <f>J386*F386</f>
        <v/>
      </c>
      <c r="L386" s="407">
        <f>K386+I386</f>
        <v/>
      </c>
      <c r="M386" s="408" t="n"/>
      <c r="N386" s="18" t="n"/>
      <c r="O386" s="2" t="n"/>
      <c r="P386" s="2" t="n"/>
      <c r="Q386" s="2" t="n"/>
      <c r="R386" s="2" t="n"/>
      <c r="S386" s="2" t="n"/>
      <c r="T386" s="2" t="n"/>
      <c r="U386" s="2" t="n"/>
      <c r="V386" s="2" t="n"/>
      <c r="W386" s="2" t="n"/>
      <c r="X386" s="2" t="n"/>
      <c r="Y386" s="2" t="n"/>
      <c r="Z386" s="2" t="n"/>
      <c r="AA386" s="2" t="n"/>
      <c r="AB386" s="2" t="n"/>
      <c r="AC386" s="2" t="n"/>
      <c r="AD386" s="2" t="n"/>
      <c r="AE386" s="2" t="n"/>
      <c r="AF386" s="2" t="n"/>
      <c r="AG386" s="2" t="n"/>
      <c r="AH386" s="2" t="n"/>
      <c r="AI386" s="2" t="n"/>
      <c r="AJ386" s="2" t="n"/>
      <c r="AK386" s="2" t="n"/>
      <c r="AL386" s="2" t="n"/>
      <c r="AM386" s="2" t="n"/>
      <c r="AN386" s="2" t="n"/>
      <c r="AO386" s="2" t="n"/>
      <c r="AP386" s="2" t="n"/>
      <c r="AQ386" s="2" t="n"/>
      <c r="AR386" s="2" t="n"/>
      <c r="AS386" s="2" t="n"/>
      <c r="AT386" s="2" t="n"/>
      <c r="AU386" s="2" t="n"/>
      <c r="AV386" s="2" t="n"/>
      <c r="AW386" s="2" t="n"/>
      <c r="AX386" s="2" t="n"/>
      <c r="AY386" s="2" t="n"/>
      <c r="AZ386" s="2" t="n"/>
      <c r="BA386" s="2" t="n"/>
      <c r="BB386" s="2" t="n"/>
      <c r="BC386" s="2" t="n"/>
      <c r="BD386" s="2" t="n"/>
      <c r="BE386" s="2" t="n"/>
      <c r="BF386" s="2" t="n"/>
      <c r="BG386" s="2" t="n"/>
      <c r="BH386" s="2" t="n"/>
      <c r="BI386" s="2" t="n"/>
      <c r="BJ386" s="2" t="n"/>
      <c r="BK386" s="2" t="n"/>
      <c r="BL386" s="2" t="n"/>
      <c r="BM386" s="2" t="n"/>
      <c r="BN386" s="2" t="n"/>
      <c r="BO386" s="2" t="n"/>
      <c r="BP386" s="2" t="n"/>
      <c r="BQ386" s="2" t="n"/>
      <c r="BR386" s="2" t="n"/>
      <c r="BS386" s="2" t="n"/>
      <c r="BT386" s="2" t="n"/>
      <c r="BU386" s="2" t="n"/>
      <c r="BV386" s="2" t="n"/>
      <c r="BW386" s="2" t="n"/>
    </row>
    <row r="387" ht="47.25" customFormat="1" customHeight="1" s="40">
      <c r="A387" s="213">
        <f>IF(F387&lt;&gt;"",1+MAX($A$2:A386),"")</f>
        <v/>
      </c>
      <c r="B387" s="214" t="n"/>
      <c r="C387" s="223" t="inlineStr">
        <is>
          <t>Tag: CU-1, Mfg: Comfortmaker, Model: DLCSRAH18AAK
Heating Capacity: 18000 Btu/Hr, Weight: 113 Ibs
Cooling Capacity: 18000 Btu/Hr</t>
        </is>
      </c>
      <c r="D387" s="403" t="n">
        <v>1</v>
      </c>
      <c r="E387" s="216" t="n">
        <v>0</v>
      </c>
      <c r="F387" s="403">
        <f>(1+E387)*D387</f>
        <v/>
      </c>
      <c r="G387" s="217" t="inlineStr">
        <is>
          <t>EA</t>
        </is>
      </c>
      <c r="H387" s="404" t="n">
        <v>3500</v>
      </c>
      <c r="I387" s="405">
        <f>H387*F387</f>
        <v/>
      </c>
      <c r="J387" s="409" t="n">
        <v>1700</v>
      </c>
      <c r="K387" s="406">
        <f>J387*F387</f>
        <v/>
      </c>
      <c r="L387" s="407">
        <f>K387+I387</f>
        <v/>
      </c>
      <c r="M387" s="408" t="n"/>
      <c r="N387" s="18" t="n"/>
      <c r="O387" s="2" t="n"/>
      <c r="P387" s="2" t="n"/>
      <c r="Q387" s="2" t="n"/>
      <c r="R387" s="2" t="n"/>
      <c r="S387" s="2" t="n"/>
      <c r="T387" s="2" t="n"/>
      <c r="U387" s="2" t="n"/>
      <c r="V387" s="2" t="n"/>
      <c r="W387" s="2" t="n"/>
      <c r="X387" s="2" t="n"/>
      <c r="Y387" s="2" t="n"/>
      <c r="Z387" s="2" t="n"/>
      <c r="AA387" s="2" t="n"/>
      <c r="AB387" s="2" t="n"/>
      <c r="AC387" s="2" t="n"/>
      <c r="AD387" s="2" t="n"/>
      <c r="AE387" s="2" t="n"/>
      <c r="AF387" s="2" t="n"/>
      <c r="AG387" s="2" t="n"/>
      <c r="AH387" s="2" t="n"/>
      <c r="AI387" s="2" t="n"/>
      <c r="AJ387" s="2" t="n"/>
      <c r="AK387" s="2" t="n"/>
      <c r="AL387" s="2" t="n"/>
      <c r="AM387" s="2" t="n"/>
      <c r="AN387" s="2" t="n"/>
      <c r="AO387" s="2" t="n"/>
      <c r="AP387" s="2" t="n"/>
      <c r="AQ387" s="2" t="n"/>
      <c r="AR387" s="2" t="n"/>
      <c r="AS387" s="2" t="n"/>
      <c r="AT387" s="2" t="n"/>
      <c r="AU387" s="2" t="n"/>
      <c r="AV387" s="2" t="n"/>
      <c r="AW387" s="2" t="n"/>
      <c r="AX387" s="2" t="n"/>
      <c r="AY387" s="2" t="n"/>
      <c r="AZ387" s="2" t="n"/>
      <c r="BA387" s="2" t="n"/>
      <c r="BB387" s="2" t="n"/>
      <c r="BC387" s="2" t="n"/>
      <c r="BD387" s="2" t="n"/>
      <c r="BE387" s="2" t="n"/>
      <c r="BF387" s="2" t="n"/>
      <c r="BG387" s="2" t="n"/>
      <c r="BH387" s="2" t="n"/>
      <c r="BI387" s="2" t="n"/>
      <c r="BJ387" s="2" t="n"/>
      <c r="BK387" s="2" t="n"/>
      <c r="BL387" s="2" t="n"/>
      <c r="BM387" s="2" t="n"/>
      <c r="BN387" s="2" t="n"/>
      <c r="BO387" s="2" t="n"/>
      <c r="BP387" s="2" t="n"/>
      <c r="BQ387" s="2" t="n"/>
      <c r="BR387" s="2" t="n"/>
      <c r="BS387" s="2" t="n"/>
      <c r="BT387" s="2" t="n"/>
      <c r="BU387" s="2" t="n"/>
      <c r="BV387" s="2" t="n"/>
      <c r="BW387" s="2" t="n"/>
    </row>
    <row r="388" ht="47.25" customFormat="1" customHeight="1" s="40">
      <c r="A388" s="213">
        <f>IF(F388&lt;&gt;"",1+MAX($A$2:A387),"")</f>
        <v/>
      </c>
      <c r="B388" s="214" t="n"/>
      <c r="C388" s="223" t="inlineStr">
        <is>
          <t>Tag: FC-1, Mfg: Comfortmaker, Model: DLCSRAH18AAK
Heating Capacity: 18000 Btu/Hr, Weight: 113 Ibs
Cooling Capacity: 18000 Btu/Hr</t>
        </is>
      </c>
      <c r="D388" s="403" t="n">
        <v>1</v>
      </c>
      <c r="E388" s="216" t="n">
        <v>0</v>
      </c>
      <c r="F388" s="403">
        <f>(1+E388)*D388</f>
        <v/>
      </c>
      <c r="G388" s="217" t="inlineStr">
        <is>
          <t>EA</t>
        </is>
      </c>
      <c r="H388" s="404" t="n">
        <v>5500</v>
      </c>
      <c r="I388" s="405">
        <f>H388*F388</f>
        <v/>
      </c>
      <c r="J388" s="409" t="n">
        <v>1800</v>
      </c>
      <c r="K388" s="406">
        <f>J388*F388</f>
        <v/>
      </c>
      <c r="L388" s="407">
        <f>K388+I388</f>
        <v/>
      </c>
      <c r="M388" s="408" t="n"/>
      <c r="N388" s="18" t="n"/>
      <c r="O388" s="2" t="n"/>
      <c r="P388" s="2" t="n"/>
      <c r="Q388" s="2" t="n"/>
      <c r="R388" s="2" t="n"/>
      <c r="S388" s="2" t="n"/>
      <c r="T388" s="2" t="n"/>
      <c r="U388" s="2" t="n"/>
      <c r="V388" s="2" t="n"/>
      <c r="W388" s="2" t="n"/>
      <c r="X388" s="2" t="n"/>
      <c r="Y388" s="2" t="n"/>
      <c r="Z388" s="2" t="n"/>
      <c r="AA388" s="2" t="n"/>
      <c r="AB388" s="2" t="n"/>
      <c r="AC388" s="2" t="n"/>
      <c r="AD388" s="2" t="n"/>
      <c r="AE388" s="2" t="n"/>
      <c r="AF388" s="2" t="n"/>
      <c r="AG388" s="2" t="n"/>
      <c r="AH388" s="2" t="n"/>
      <c r="AI388" s="2" t="n"/>
      <c r="AJ388" s="2" t="n"/>
      <c r="AK388" s="2" t="n"/>
      <c r="AL388" s="2" t="n"/>
      <c r="AM388" s="2" t="n"/>
      <c r="AN388" s="2" t="n"/>
      <c r="AO388" s="2" t="n"/>
      <c r="AP388" s="2" t="n"/>
      <c r="AQ388" s="2" t="n"/>
      <c r="AR388" s="2" t="n"/>
      <c r="AS388" s="2" t="n"/>
      <c r="AT388" s="2" t="n"/>
      <c r="AU388" s="2" t="n"/>
      <c r="AV388" s="2" t="n"/>
      <c r="AW388" s="2" t="n"/>
      <c r="AX388" s="2" t="n"/>
      <c r="AY388" s="2" t="n"/>
      <c r="AZ388" s="2" t="n"/>
      <c r="BA388" s="2" t="n"/>
      <c r="BB388" s="2" t="n"/>
      <c r="BC388" s="2" t="n"/>
      <c r="BD388" s="2" t="n"/>
      <c r="BE388" s="2" t="n"/>
      <c r="BF388" s="2" t="n"/>
      <c r="BG388" s="2" t="n"/>
      <c r="BH388" s="2" t="n"/>
      <c r="BI388" s="2" t="n"/>
      <c r="BJ388" s="2" t="n"/>
      <c r="BK388" s="2" t="n"/>
      <c r="BL388" s="2" t="n"/>
      <c r="BM388" s="2" t="n"/>
      <c r="BN388" s="2" t="n"/>
      <c r="BO388" s="2" t="n"/>
      <c r="BP388" s="2" t="n"/>
      <c r="BQ388" s="2" t="n"/>
      <c r="BR388" s="2" t="n"/>
      <c r="BS388" s="2" t="n"/>
      <c r="BT388" s="2" t="n"/>
      <c r="BU388" s="2" t="n"/>
      <c r="BV388" s="2" t="n"/>
      <c r="BW388" s="2" t="n"/>
    </row>
    <row r="389" ht="31.5" customFormat="1" customHeight="1" s="40">
      <c r="A389" s="213">
        <f>IF(F389&lt;&gt;"",1+MAX($A$2:A388),"")</f>
        <v/>
      </c>
      <c r="B389" s="214" t="n"/>
      <c r="C389" s="223" t="inlineStr">
        <is>
          <t>Tag: SF-1, Mfg: Panasonic Whisperfresh, Model: FV-15NLFS1, CFM: 50, Volts: 120, Weight: 17.4 Ibs</t>
        </is>
      </c>
      <c r="D389" s="403" t="n">
        <v>74</v>
      </c>
      <c r="E389" s="216" t="n">
        <v>0</v>
      </c>
      <c r="F389" s="403">
        <f>(1+E389)*D389</f>
        <v/>
      </c>
      <c r="G389" s="217" t="inlineStr">
        <is>
          <t>EA</t>
        </is>
      </c>
      <c r="H389" s="404" t="n">
        <v>250</v>
      </c>
      <c r="I389" s="405">
        <f>H389*F389</f>
        <v/>
      </c>
      <c r="J389" s="409" t="n">
        <v>85</v>
      </c>
      <c r="K389" s="406">
        <f>J389*F389</f>
        <v/>
      </c>
      <c r="L389" s="407">
        <f>K389+I389</f>
        <v/>
      </c>
      <c r="M389" s="408" t="n"/>
      <c r="N389" s="18" t="n"/>
      <c r="O389" s="2" t="n"/>
      <c r="P389" s="2" t="n"/>
      <c r="Q389" s="2" t="n"/>
      <c r="R389" s="2" t="n"/>
      <c r="S389" s="2" t="n"/>
      <c r="T389" s="2" t="n"/>
      <c r="U389" s="2" t="n"/>
      <c r="V389" s="2" t="n"/>
      <c r="W389" s="2" t="n"/>
      <c r="X389" s="2" t="n"/>
      <c r="Y389" s="2" t="n"/>
      <c r="Z389" s="2" t="n"/>
      <c r="AA389" s="2" t="n"/>
      <c r="AB389" s="2" t="n"/>
      <c r="AC389" s="2" t="n"/>
      <c r="AD389" s="2" t="n"/>
      <c r="AE389" s="2" t="n"/>
      <c r="AF389" s="2" t="n"/>
      <c r="AG389" s="2" t="n"/>
      <c r="AH389" s="2" t="n"/>
      <c r="AI389" s="2" t="n"/>
      <c r="AJ389" s="2" t="n"/>
      <c r="AK389" s="2" t="n"/>
      <c r="AL389" s="2" t="n"/>
      <c r="AM389" s="2" t="n"/>
      <c r="AN389" s="2" t="n"/>
      <c r="AO389" s="2" t="n"/>
      <c r="AP389" s="2" t="n"/>
      <c r="AQ389" s="2" t="n"/>
      <c r="AR389" s="2" t="n"/>
      <c r="AS389" s="2" t="n"/>
      <c r="AT389" s="2" t="n"/>
      <c r="AU389" s="2" t="n"/>
      <c r="AV389" s="2" t="n"/>
      <c r="AW389" s="2" t="n"/>
      <c r="AX389" s="2" t="n"/>
      <c r="AY389" s="2" t="n"/>
      <c r="AZ389" s="2" t="n"/>
      <c r="BA389" s="2" t="n"/>
      <c r="BB389" s="2" t="n"/>
      <c r="BC389" s="2" t="n"/>
      <c r="BD389" s="2" t="n"/>
      <c r="BE389" s="2" t="n"/>
      <c r="BF389" s="2" t="n"/>
      <c r="BG389" s="2" t="n"/>
      <c r="BH389" s="2" t="n"/>
      <c r="BI389" s="2" t="n"/>
      <c r="BJ389" s="2" t="n"/>
      <c r="BK389" s="2" t="n"/>
      <c r="BL389" s="2" t="n"/>
      <c r="BM389" s="2" t="n"/>
      <c r="BN389" s="2" t="n"/>
      <c r="BO389" s="2" t="n"/>
      <c r="BP389" s="2" t="n"/>
      <c r="BQ389" s="2" t="n"/>
      <c r="BR389" s="2" t="n"/>
      <c r="BS389" s="2" t="n"/>
      <c r="BT389" s="2" t="n"/>
      <c r="BU389" s="2" t="n"/>
      <c r="BV389" s="2" t="n"/>
      <c r="BW389" s="2" t="n"/>
    </row>
    <row r="390" ht="31.5" customFormat="1" customHeight="1" s="40">
      <c r="A390" s="213">
        <f>IF(F390&lt;&gt;"",1+MAX($A$2:A389),"")</f>
        <v/>
      </c>
      <c r="B390" s="214" t="n"/>
      <c r="C390" s="223" t="inlineStr">
        <is>
          <t>Tag: EF-1, Mfg: Greenheck, Model: SP-A70, CFM: 54, Volts: 115, Weight: 12 Ibs</t>
        </is>
      </c>
      <c r="D390" s="403" t="n">
        <v>42</v>
      </c>
      <c r="E390" s="216" t="n">
        <v>0</v>
      </c>
      <c r="F390" s="403">
        <f>(1+E390)*D390</f>
        <v/>
      </c>
      <c r="G390" s="217" t="inlineStr">
        <is>
          <t>EA</t>
        </is>
      </c>
      <c r="H390" s="404" t="n">
        <v>250</v>
      </c>
      <c r="I390" s="405">
        <f>H390*F390</f>
        <v/>
      </c>
      <c r="J390" s="409" t="n">
        <v>85</v>
      </c>
      <c r="K390" s="406">
        <f>J390*F390</f>
        <v/>
      </c>
      <c r="L390" s="407">
        <f>K390+I390</f>
        <v/>
      </c>
      <c r="M390" s="408" t="n"/>
      <c r="N390" s="18" t="n"/>
      <c r="O390" s="2" t="n"/>
      <c r="P390" s="2" t="n"/>
      <c r="Q390" s="2" t="n"/>
      <c r="R390" s="2" t="n"/>
      <c r="S390" s="2" t="n"/>
      <c r="T390" s="2" t="n"/>
      <c r="U390" s="2" t="n"/>
      <c r="V390" s="2" t="n"/>
      <c r="W390" s="2" t="n"/>
      <c r="X390" s="2" t="n"/>
      <c r="Y390" s="2" t="n"/>
      <c r="Z390" s="2" t="n"/>
      <c r="AA390" s="2" t="n"/>
      <c r="AB390" s="2" t="n"/>
      <c r="AC390" s="2" t="n"/>
      <c r="AD390" s="2" t="n"/>
      <c r="AE390" s="2" t="n"/>
      <c r="AF390" s="2" t="n"/>
      <c r="AG390" s="2" t="n"/>
      <c r="AH390" s="2" t="n"/>
      <c r="AI390" s="2" t="n"/>
      <c r="AJ390" s="2" t="n"/>
      <c r="AK390" s="2" t="n"/>
      <c r="AL390" s="2" t="n"/>
      <c r="AM390" s="2" t="n"/>
      <c r="AN390" s="2" t="n"/>
      <c r="AO390" s="2" t="n"/>
      <c r="AP390" s="2" t="n"/>
      <c r="AQ390" s="2" t="n"/>
      <c r="AR390" s="2" t="n"/>
      <c r="AS390" s="2" t="n"/>
      <c r="AT390" s="2" t="n"/>
      <c r="AU390" s="2" t="n"/>
      <c r="AV390" s="2" t="n"/>
      <c r="AW390" s="2" t="n"/>
      <c r="AX390" s="2" t="n"/>
      <c r="AY390" s="2" t="n"/>
      <c r="AZ390" s="2" t="n"/>
      <c r="BA390" s="2" t="n"/>
      <c r="BB390" s="2" t="n"/>
      <c r="BC390" s="2" t="n"/>
      <c r="BD390" s="2" t="n"/>
      <c r="BE390" s="2" t="n"/>
      <c r="BF390" s="2" t="n"/>
      <c r="BG390" s="2" t="n"/>
      <c r="BH390" s="2" t="n"/>
      <c r="BI390" s="2" t="n"/>
      <c r="BJ390" s="2" t="n"/>
      <c r="BK390" s="2" t="n"/>
      <c r="BL390" s="2" t="n"/>
      <c r="BM390" s="2" t="n"/>
      <c r="BN390" s="2" t="n"/>
      <c r="BO390" s="2" t="n"/>
      <c r="BP390" s="2" t="n"/>
      <c r="BQ390" s="2" t="n"/>
      <c r="BR390" s="2" t="n"/>
      <c r="BS390" s="2" t="n"/>
      <c r="BT390" s="2" t="n"/>
      <c r="BU390" s="2" t="n"/>
      <c r="BV390" s="2" t="n"/>
      <c r="BW390" s="2" t="n"/>
    </row>
    <row r="391" ht="31.5" customFormat="1" customHeight="1" s="40">
      <c r="A391" s="213">
        <f>IF(F391&lt;&gt;"",1+MAX($A$2:A390),"")</f>
        <v/>
      </c>
      <c r="B391" s="214" t="n"/>
      <c r="C391" s="223" t="inlineStr">
        <is>
          <t>Tag: EF-2, Mfg: Greenheck, Model: SP-A250, CFM: 255, Volts: 115, Weight: 24 Ibs</t>
        </is>
      </c>
      <c r="D391" s="403" t="n">
        <v>7</v>
      </c>
      <c r="E391" s="216" t="n">
        <v>0</v>
      </c>
      <c r="F391" s="403">
        <f>(1+E391)*D391</f>
        <v/>
      </c>
      <c r="G391" s="217" t="inlineStr">
        <is>
          <t>EA</t>
        </is>
      </c>
      <c r="H391" s="404" t="n">
        <v>385</v>
      </c>
      <c r="I391" s="405">
        <f>H391*F391</f>
        <v/>
      </c>
      <c r="J391" s="409" t="n">
        <v>100</v>
      </c>
      <c r="K391" s="406">
        <f>J391*F391</f>
        <v/>
      </c>
      <c r="L391" s="407">
        <f>K391+I391</f>
        <v/>
      </c>
      <c r="M391" s="408" t="n"/>
      <c r="N391" s="18" t="n"/>
      <c r="O391" s="2" t="n"/>
      <c r="P391" s="2" t="n"/>
      <c r="Q391" s="2" t="n"/>
      <c r="R391" s="2" t="n"/>
      <c r="S391" s="2" t="n"/>
      <c r="T391" s="2" t="n"/>
      <c r="U391" s="2" t="n"/>
      <c r="V391" s="2" t="n"/>
      <c r="W391" s="2" t="n"/>
      <c r="X391" s="2" t="n"/>
      <c r="Y391" s="2" t="n"/>
      <c r="Z391" s="2" t="n"/>
      <c r="AA391" s="2" t="n"/>
      <c r="AB391" s="2" t="n"/>
      <c r="AC391" s="2" t="n"/>
      <c r="AD391" s="2" t="n"/>
      <c r="AE391" s="2" t="n"/>
      <c r="AF391" s="2" t="n"/>
      <c r="AG391" s="2" t="n"/>
      <c r="AH391" s="2" t="n"/>
      <c r="AI391" s="2" t="n"/>
      <c r="AJ391" s="2" t="n"/>
      <c r="AK391" s="2" t="n"/>
      <c r="AL391" s="2" t="n"/>
      <c r="AM391" s="2" t="n"/>
      <c r="AN391" s="2" t="n"/>
      <c r="AO391" s="2" t="n"/>
      <c r="AP391" s="2" t="n"/>
      <c r="AQ391" s="2" t="n"/>
      <c r="AR391" s="2" t="n"/>
      <c r="AS391" s="2" t="n"/>
      <c r="AT391" s="2" t="n"/>
      <c r="AU391" s="2" t="n"/>
      <c r="AV391" s="2" t="n"/>
      <c r="AW391" s="2" t="n"/>
      <c r="AX391" s="2" t="n"/>
      <c r="AY391" s="2" t="n"/>
      <c r="AZ391" s="2" t="n"/>
      <c r="BA391" s="2" t="n"/>
      <c r="BB391" s="2" t="n"/>
      <c r="BC391" s="2" t="n"/>
      <c r="BD391" s="2" t="n"/>
      <c r="BE391" s="2" t="n"/>
      <c r="BF391" s="2" t="n"/>
      <c r="BG391" s="2" t="n"/>
      <c r="BH391" s="2" t="n"/>
      <c r="BI391" s="2" t="n"/>
      <c r="BJ391" s="2" t="n"/>
      <c r="BK391" s="2" t="n"/>
      <c r="BL391" s="2" t="n"/>
      <c r="BM391" s="2" t="n"/>
      <c r="BN391" s="2" t="n"/>
      <c r="BO391" s="2" t="n"/>
      <c r="BP391" s="2" t="n"/>
      <c r="BQ391" s="2" t="n"/>
      <c r="BR391" s="2" t="n"/>
      <c r="BS391" s="2" t="n"/>
      <c r="BT391" s="2" t="n"/>
      <c r="BU391" s="2" t="n"/>
      <c r="BV391" s="2" t="n"/>
      <c r="BW391" s="2" t="n"/>
    </row>
    <row r="392" ht="31.5" customFormat="1" customHeight="1" s="40">
      <c r="A392" s="213">
        <f>IF(F392&lt;&gt;"",1+MAX($A$2:A391),"")</f>
        <v/>
      </c>
      <c r="B392" s="214" t="n"/>
      <c r="C392" s="223" t="inlineStr">
        <is>
          <t>Tag: EF-3, Mfg: Greenheck, Model: SP-A50, CFM: 50, Volts: 115, Weight: 12 Ibs</t>
        </is>
      </c>
      <c r="D392" s="403" t="n">
        <v>6</v>
      </c>
      <c r="E392" s="216" t="n">
        <v>0</v>
      </c>
      <c r="F392" s="403">
        <f>(1+E392)*D392</f>
        <v/>
      </c>
      <c r="G392" s="217" t="inlineStr">
        <is>
          <t>EA</t>
        </is>
      </c>
      <c r="H392" s="404" t="n">
        <v>250</v>
      </c>
      <c r="I392" s="405">
        <f>H392*F392</f>
        <v/>
      </c>
      <c r="J392" s="409" t="n">
        <v>85</v>
      </c>
      <c r="K392" s="406">
        <f>J392*F392</f>
        <v/>
      </c>
      <c r="L392" s="407">
        <f>K392+I392</f>
        <v/>
      </c>
      <c r="M392" s="408" t="n"/>
      <c r="N392" s="18" t="n"/>
      <c r="O392" s="2" t="n"/>
      <c r="P392" s="2" t="n"/>
      <c r="Q392" s="2" t="n"/>
      <c r="R392" s="2" t="n"/>
      <c r="S392" s="2" t="n"/>
      <c r="T392" s="2" t="n"/>
      <c r="U392" s="2" t="n"/>
      <c r="V392" s="2" t="n"/>
      <c r="W392" s="2" t="n"/>
      <c r="X392" s="2" t="n"/>
      <c r="Y392" s="2" t="n"/>
      <c r="Z392" s="2" t="n"/>
      <c r="AA392" s="2" t="n"/>
      <c r="AB392" s="2" t="n"/>
      <c r="AC392" s="2" t="n"/>
      <c r="AD392" s="2" t="n"/>
      <c r="AE392" s="2" t="n"/>
      <c r="AF392" s="2" t="n"/>
      <c r="AG392" s="2" t="n"/>
      <c r="AH392" s="2" t="n"/>
      <c r="AI392" s="2" t="n"/>
      <c r="AJ392" s="2" t="n"/>
      <c r="AK392" s="2" t="n"/>
      <c r="AL392" s="2" t="n"/>
      <c r="AM392" s="2" t="n"/>
      <c r="AN392" s="2" t="n"/>
      <c r="AO392" s="2" t="n"/>
      <c r="AP392" s="2" t="n"/>
      <c r="AQ392" s="2" t="n"/>
      <c r="AR392" s="2" t="n"/>
      <c r="AS392" s="2" t="n"/>
      <c r="AT392" s="2" t="n"/>
      <c r="AU392" s="2" t="n"/>
      <c r="AV392" s="2" t="n"/>
      <c r="AW392" s="2" t="n"/>
      <c r="AX392" s="2" t="n"/>
      <c r="AY392" s="2" t="n"/>
      <c r="AZ392" s="2" t="n"/>
      <c r="BA392" s="2" t="n"/>
      <c r="BB392" s="2" t="n"/>
      <c r="BC392" s="2" t="n"/>
      <c r="BD392" s="2" t="n"/>
      <c r="BE392" s="2" t="n"/>
      <c r="BF392" s="2" t="n"/>
      <c r="BG392" s="2" t="n"/>
      <c r="BH392" s="2" t="n"/>
      <c r="BI392" s="2" t="n"/>
      <c r="BJ392" s="2" t="n"/>
      <c r="BK392" s="2" t="n"/>
      <c r="BL392" s="2" t="n"/>
      <c r="BM392" s="2" t="n"/>
      <c r="BN392" s="2" t="n"/>
      <c r="BO392" s="2" t="n"/>
      <c r="BP392" s="2" t="n"/>
      <c r="BQ392" s="2" t="n"/>
      <c r="BR392" s="2" t="n"/>
      <c r="BS392" s="2" t="n"/>
      <c r="BT392" s="2" t="n"/>
      <c r="BU392" s="2" t="n"/>
      <c r="BV392" s="2" t="n"/>
      <c r="BW392" s="2" t="n"/>
    </row>
    <row r="393" ht="31.5" customFormat="1" customHeight="1" s="40">
      <c r="A393" s="213">
        <f>IF(F393&lt;&gt;"",1+MAX($A$2:A392),"")</f>
        <v/>
      </c>
      <c r="B393" s="214" t="n"/>
      <c r="C393" s="223" t="inlineStr">
        <is>
          <t>Tag: EF-4, Mfg: Greenheck, Model: SP-A50, CFM: 30, Volts: 115, Weight: 12 Ibs</t>
        </is>
      </c>
      <c r="D393" s="403" t="n">
        <v>2</v>
      </c>
      <c r="E393" s="216" t="n">
        <v>0</v>
      </c>
      <c r="F393" s="403">
        <f>(1+E393)*D393</f>
        <v/>
      </c>
      <c r="G393" s="217" t="inlineStr">
        <is>
          <t>EA</t>
        </is>
      </c>
      <c r="H393" s="404" t="n">
        <v>225</v>
      </c>
      <c r="I393" s="405">
        <f>H393*F393</f>
        <v/>
      </c>
      <c r="J393" s="409" t="n">
        <v>64</v>
      </c>
      <c r="K393" s="406">
        <f>J393*F393</f>
        <v/>
      </c>
      <c r="L393" s="407">
        <f>K393+I393</f>
        <v/>
      </c>
      <c r="M393" s="408" t="n"/>
      <c r="N393" s="18" t="n"/>
      <c r="O393" s="2" t="n"/>
      <c r="P393" s="2" t="n"/>
      <c r="Q393" s="2" t="n"/>
      <c r="R393" s="2" t="n"/>
      <c r="S393" s="2" t="n"/>
      <c r="T393" s="2" t="n"/>
      <c r="U393" s="2" t="n"/>
      <c r="V393" s="2" t="n"/>
      <c r="W393" s="2" t="n"/>
      <c r="X393" s="2" t="n"/>
      <c r="Y393" s="2" t="n"/>
      <c r="Z393" s="2" t="n"/>
      <c r="AA393" s="2" t="n"/>
      <c r="AB393" s="2" t="n"/>
      <c r="AC393" s="2" t="n"/>
      <c r="AD393" s="2" t="n"/>
      <c r="AE393" s="2" t="n"/>
      <c r="AF393" s="2" t="n"/>
      <c r="AG393" s="2" t="n"/>
      <c r="AH393" s="2" t="n"/>
      <c r="AI393" s="2" t="n"/>
      <c r="AJ393" s="2" t="n"/>
      <c r="AK393" s="2" t="n"/>
      <c r="AL393" s="2" t="n"/>
      <c r="AM393" s="2" t="n"/>
      <c r="AN393" s="2" t="n"/>
      <c r="AO393" s="2" t="n"/>
      <c r="AP393" s="2" t="n"/>
      <c r="AQ393" s="2" t="n"/>
      <c r="AR393" s="2" t="n"/>
      <c r="AS393" s="2" t="n"/>
      <c r="AT393" s="2" t="n"/>
      <c r="AU393" s="2" t="n"/>
      <c r="AV393" s="2" t="n"/>
      <c r="AW393" s="2" t="n"/>
      <c r="AX393" s="2" t="n"/>
      <c r="AY393" s="2" t="n"/>
      <c r="AZ393" s="2" t="n"/>
      <c r="BA393" s="2" t="n"/>
      <c r="BB393" s="2" t="n"/>
      <c r="BC393" s="2" t="n"/>
      <c r="BD393" s="2" t="n"/>
      <c r="BE393" s="2" t="n"/>
      <c r="BF393" s="2" t="n"/>
      <c r="BG393" s="2" t="n"/>
      <c r="BH393" s="2" t="n"/>
      <c r="BI393" s="2" t="n"/>
      <c r="BJ393" s="2" t="n"/>
      <c r="BK393" s="2" t="n"/>
      <c r="BL393" s="2" t="n"/>
      <c r="BM393" s="2" t="n"/>
      <c r="BN393" s="2" t="n"/>
      <c r="BO393" s="2" t="n"/>
      <c r="BP393" s="2" t="n"/>
      <c r="BQ393" s="2" t="n"/>
      <c r="BR393" s="2" t="n"/>
      <c r="BS393" s="2" t="n"/>
      <c r="BT393" s="2" t="n"/>
      <c r="BU393" s="2" t="n"/>
      <c r="BV393" s="2" t="n"/>
      <c r="BW393" s="2" t="n"/>
    </row>
    <row r="394" ht="31.5" customFormat="1" customHeight="1" s="40">
      <c r="A394" s="213">
        <f>IF(F394&lt;&gt;"",1+MAX($A$2:A393),"")</f>
        <v/>
      </c>
      <c r="B394" s="214" t="n"/>
      <c r="C394" s="223" t="inlineStr">
        <is>
          <t>Tag: EF-5, Mfg: Greenheck, Model: SP-A125, CFM: 100, Volts: 115, Weight: 17 Ibs</t>
        </is>
      </c>
      <c r="D394" s="403" t="n">
        <v>8</v>
      </c>
      <c r="E394" s="216" t="n">
        <v>0</v>
      </c>
      <c r="F394" s="403">
        <f>(1+E394)*D394</f>
        <v/>
      </c>
      <c r="G394" s="217" t="inlineStr">
        <is>
          <t>EA</t>
        </is>
      </c>
      <c r="H394" s="404" t="n">
        <v>275</v>
      </c>
      <c r="I394" s="405">
        <f>H394*F394</f>
        <v/>
      </c>
      <c r="J394" s="409" t="n">
        <v>78</v>
      </c>
      <c r="K394" s="406">
        <f>J394*F394</f>
        <v/>
      </c>
      <c r="L394" s="407">
        <f>K394+I394</f>
        <v/>
      </c>
      <c r="M394" s="408" t="n"/>
      <c r="N394" s="18" t="n"/>
      <c r="O394" s="2" t="n"/>
      <c r="P394" s="2" t="n"/>
      <c r="Q394" s="2" t="n"/>
      <c r="R394" s="2" t="n"/>
      <c r="S394" s="2" t="n"/>
      <c r="T394" s="2" t="n"/>
      <c r="U394" s="2" t="n"/>
      <c r="V394" s="2" t="n"/>
      <c r="W394" s="2" t="n"/>
      <c r="X394" s="2" t="n"/>
      <c r="Y394" s="2" t="n"/>
      <c r="Z394" s="2" t="n"/>
      <c r="AA394" s="2" t="n"/>
      <c r="AB394" s="2" t="n"/>
      <c r="AC394" s="2" t="n"/>
      <c r="AD394" s="2" t="n"/>
      <c r="AE394" s="2" t="n"/>
      <c r="AF394" s="2" t="n"/>
      <c r="AG394" s="2" t="n"/>
      <c r="AH394" s="2" t="n"/>
      <c r="AI394" s="2" t="n"/>
      <c r="AJ394" s="2" t="n"/>
      <c r="AK394" s="2" t="n"/>
      <c r="AL394" s="2" t="n"/>
      <c r="AM394" s="2" t="n"/>
      <c r="AN394" s="2" t="n"/>
      <c r="AO394" s="2" t="n"/>
      <c r="AP394" s="2" t="n"/>
      <c r="AQ394" s="2" t="n"/>
      <c r="AR394" s="2" t="n"/>
      <c r="AS394" s="2" t="n"/>
      <c r="AT394" s="2" t="n"/>
      <c r="AU394" s="2" t="n"/>
      <c r="AV394" s="2" t="n"/>
      <c r="AW394" s="2" t="n"/>
      <c r="AX394" s="2" t="n"/>
      <c r="AY394" s="2" t="n"/>
      <c r="AZ394" s="2" t="n"/>
      <c r="BA394" s="2" t="n"/>
      <c r="BB394" s="2" t="n"/>
      <c r="BC394" s="2" t="n"/>
      <c r="BD394" s="2" t="n"/>
      <c r="BE394" s="2" t="n"/>
      <c r="BF394" s="2" t="n"/>
      <c r="BG394" s="2" t="n"/>
      <c r="BH394" s="2" t="n"/>
      <c r="BI394" s="2" t="n"/>
      <c r="BJ394" s="2" t="n"/>
      <c r="BK394" s="2" t="n"/>
      <c r="BL394" s="2" t="n"/>
      <c r="BM394" s="2" t="n"/>
      <c r="BN394" s="2" t="n"/>
      <c r="BO394" s="2" t="n"/>
      <c r="BP394" s="2" t="n"/>
      <c r="BQ394" s="2" t="n"/>
      <c r="BR394" s="2" t="n"/>
      <c r="BS394" s="2" t="n"/>
      <c r="BT394" s="2" t="n"/>
      <c r="BU394" s="2" t="n"/>
      <c r="BV394" s="2" t="n"/>
      <c r="BW394" s="2" t="n"/>
    </row>
    <row r="395" ht="31.5" customFormat="1" customHeight="1" s="40">
      <c r="A395" s="213">
        <f>IF(F395&lt;&gt;"",1+MAX($A$2:A394),"")</f>
        <v/>
      </c>
      <c r="B395" s="214" t="n"/>
      <c r="C395" s="223" t="inlineStr">
        <is>
          <t>Tag: EF-6, Mfg: Greenheck, Model: SP-A390-VG, CFM: 150, Volts: 115, Weight: 24 Ibs</t>
        </is>
      </c>
      <c r="D395" s="403" t="n">
        <v>6</v>
      </c>
      <c r="E395" s="216" t="n">
        <v>0</v>
      </c>
      <c r="F395" s="403">
        <f>(1+E395)*D395</f>
        <v/>
      </c>
      <c r="G395" s="217" t="inlineStr">
        <is>
          <t>EA</t>
        </is>
      </c>
      <c r="H395" s="404" t="n">
        <v>310</v>
      </c>
      <c r="I395" s="405">
        <f>H395*F395</f>
        <v/>
      </c>
      <c r="J395" s="409" t="n">
        <v>88</v>
      </c>
      <c r="K395" s="406">
        <f>J395*F395</f>
        <v/>
      </c>
      <c r="L395" s="407">
        <f>K395+I395</f>
        <v/>
      </c>
      <c r="M395" s="408" t="n"/>
      <c r="N395" s="18" t="n"/>
      <c r="O395" s="2" t="n"/>
      <c r="P395" s="2" t="n"/>
      <c r="Q395" s="2" t="n"/>
      <c r="R395" s="2" t="n"/>
      <c r="S395" s="2" t="n"/>
      <c r="T395" s="2" t="n"/>
      <c r="U395" s="2" t="n"/>
      <c r="V395" s="2" t="n"/>
      <c r="W395" s="2" t="n"/>
      <c r="X395" s="2" t="n"/>
      <c r="Y395" s="2" t="n"/>
      <c r="Z395" s="2" t="n"/>
      <c r="AA395" s="2" t="n"/>
      <c r="AB395" s="2" t="n"/>
      <c r="AC395" s="2" t="n"/>
      <c r="AD395" s="2" t="n"/>
      <c r="AE395" s="2" t="n"/>
      <c r="AF395" s="2" t="n"/>
      <c r="AG395" s="2" t="n"/>
      <c r="AH395" s="2" t="n"/>
      <c r="AI395" s="2" t="n"/>
      <c r="AJ395" s="2" t="n"/>
      <c r="AK395" s="2" t="n"/>
      <c r="AL395" s="2" t="n"/>
      <c r="AM395" s="2" t="n"/>
      <c r="AN395" s="2" t="n"/>
      <c r="AO395" s="2" t="n"/>
      <c r="AP395" s="2" t="n"/>
      <c r="AQ395" s="2" t="n"/>
      <c r="AR395" s="2" t="n"/>
      <c r="AS395" s="2" t="n"/>
      <c r="AT395" s="2" t="n"/>
      <c r="AU395" s="2" t="n"/>
      <c r="AV395" s="2" t="n"/>
      <c r="AW395" s="2" t="n"/>
      <c r="AX395" s="2" t="n"/>
      <c r="AY395" s="2" t="n"/>
      <c r="AZ395" s="2" t="n"/>
      <c r="BA395" s="2" t="n"/>
      <c r="BB395" s="2" t="n"/>
      <c r="BC395" s="2" t="n"/>
      <c r="BD395" s="2" t="n"/>
      <c r="BE395" s="2" t="n"/>
      <c r="BF395" s="2" t="n"/>
      <c r="BG395" s="2" t="n"/>
      <c r="BH395" s="2" t="n"/>
      <c r="BI395" s="2" t="n"/>
      <c r="BJ395" s="2" t="n"/>
      <c r="BK395" s="2" t="n"/>
      <c r="BL395" s="2" t="n"/>
      <c r="BM395" s="2" t="n"/>
      <c r="BN395" s="2" t="n"/>
      <c r="BO395" s="2" t="n"/>
      <c r="BP395" s="2" t="n"/>
      <c r="BQ395" s="2" t="n"/>
      <c r="BR395" s="2" t="n"/>
      <c r="BS395" s="2" t="n"/>
      <c r="BT395" s="2" t="n"/>
      <c r="BU395" s="2" t="n"/>
      <c r="BV395" s="2" t="n"/>
      <c r="BW395" s="2" t="n"/>
    </row>
    <row r="396" ht="31.5" customFormat="1" customHeight="1" s="40">
      <c r="A396" s="213">
        <f>IF(F396&lt;&gt;"",1+MAX($A$2:A395),"")</f>
        <v/>
      </c>
      <c r="B396" s="214" t="n"/>
      <c r="C396" s="223" t="inlineStr">
        <is>
          <t>Tag: EF-7, Mfg: Greenheck, Model: CUE-070-VG, CFM: 240, Volts: 115, Weight: 22 Ibs</t>
        </is>
      </c>
      <c r="D396" s="403" t="n">
        <v>3</v>
      </c>
      <c r="E396" s="216" t="n">
        <v>0</v>
      </c>
      <c r="F396" s="403">
        <f>(1+E396)*D396</f>
        <v/>
      </c>
      <c r="G396" s="217" t="inlineStr">
        <is>
          <t>EA</t>
        </is>
      </c>
      <c r="H396" s="404" t="n">
        <v>325</v>
      </c>
      <c r="I396" s="405">
        <f>H396*F396</f>
        <v/>
      </c>
      <c r="J396" s="409" t="n">
        <v>95</v>
      </c>
      <c r="K396" s="406">
        <f>J396*F396</f>
        <v/>
      </c>
      <c r="L396" s="407">
        <f>K396+I396</f>
        <v/>
      </c>
      <c r="M396" s="408" t="n"/>
      <c r="N396" s="18" t="n"/>
      <c r="O396" s="2" t="n"/>
      <c r="P396" s="2" t="n"/>
      <c r="Q396" s="2" t="n"/>
      <c r="R396" s="2" t="n"/>
      <c r="S396" s="2" t="n"/>
      <c r="T396" s="2" t="n"/>
      <c r="U396" s="2" t="n"/>
      <c r="V396" s="2" t="n"/>
      <c r="W396" s="2" t="n"/>
      <c r="X396" s="2" t="n"/>
      <c r="Y396" s="2" t="n"/>
      <c r="Z396" s="2" t="n"/>
      <c r="AA396" s="2" t="n"/>
      <c r="AB396" s="2" t="n"/>
      <c r="AC396" s="2" t="n"/>
      <c r="AD396" s="2" t="n"/>
      <c r="AE396" s="2" t="n"/>
      <c r="AF396" s="2" t="n"/>
      <c r="AG396" s="2" t="n"/>
      <c r="AH396" s="2" t="n"/>
      <c r="AI396" s="2" t="n"/>
      <c r="AJ396" s="2" t="n"/>
      <c r="AK396" s="2" t="n"/>
      <c r="AL396" s="2" t="n"/>
      <c r="AM396" s="2" t="n"/>
      <c r="AN396" s="2" t="n"/>
      <c r="AO396" s="2" t="n"/>
      <c r="AP396" s="2" t="n"/>
      <c r="AQ396" s="2" t="n"/>
      <c r="AR396" s="2" t="n"/>
      <c r="AS396" s="2" t="n"/>
      <c r="AT396" s="2" t="n"/>
      <c r="AU396" s="2" t="n"/>
      <c r="AV396" s="2" t="n"/>
      <c r="AW396" s="2" t="n"/>
      <c r="AX396" s="2" t="n"/>
      <c r="AY396" s="2" t="n"/>
      <c r="AZ396" s="2" t="n"/>
      <c r="BA396" s="2" t="n"/>
      <c r="BB396" s="2" t="n"/>
      <c r="BC396" s="2" t="n"/>
      <c r="BD396" s="2" t="n"/>
      <c r="BE396" s="2" t="n"/>
      <c r="BF396" s="2" t="n"/>
      <c r="BG396" s="2" t="n"/>
      <c r="BH396" s="2" t="n"/>
      <c r="BI396" s="2" t="n"/>
      <c r="BJ396" s="2" t="n"/>
      <c r="BK396" s="2" t="n"/>
      <c r="BL396" s="2" t="n"/>
      <c r="BM396" s="2" t="n"/>
      <c r="BN396" s="2" t="n"/>
      <c r="BO396" s="2" t="n"/>
      <c r="BP396" s="2" t="n"/>
      <c r="BQ396" s="2" t="n"/>
      <c r="BR396" s="2" t="n"/>
      <c r="BS396" s="2" t="n"/>
      <c r="BT396" s="2" t="n"/>
      <c r="BU396" s="2" t="n"/>
      <c r="BV396" s="2" t="n"/>
      <c r="BW396" s="2" t="n"/>
    </row>
    <row r="397" ht="15.75" customFormat="1" customHeight="1" s="40">
      <c r="A397" s="93">
        <f>IF(F397&lt;&gt;"",1+MAX($A$2:A396),"")</f>
        <v/>
      </c>
      <c r="B397" s="114" t="n"/>
      <c r="C397" s="300" t="inlineStr">
        <is>
          <t>AIR DEVICES</t>
        </is>
      </c>
      <c r="D397" s="373" t="n"/>
      <c r="E397" s="97" t="n"/>
      <c r="F397" s="373" t="n"/>
      <c r="G397" s="98" t="n"/>
      <c r="H397" s="374" t="n"/>
      <c r="I397" s="375" t="n"/>
      <c r="J397" s="380" t="n"/>
      <c r="K397" s="377" t="n"/>
      <c r="L397" s="378" t="n"/>
      <c r="M397" s="402" t="n"/>
      <c r="N397" s="18" t="n"/>
      <c r="O397" s="2" t="n"/>
      <c r="P397" s="2" t="n"/>
      <c r="Q397" s="2" t="n"/>
      <c r="R397" s="2" t="n"/>
      <c r="S397" s="2" t="n"/>
      <c r="T397" s="2" t="n"/>
      <c r="U397" s="2" t="n"/>
      <c r="V397" s="2" t="n"/>
      <c r="W397" s="2" t="n"/>
      <c r="X397" s="2" t="n"/>
      <c r="Y397" s="2" t="n"/>
      <c r="Z397" s="2" t="n"/>
      <c r="AA397" s="2" t="n"/>
      <c r="AB397" s="2" t="n"/>
      <c r="AC397" s="2" t="n"/>
      <c r="AD397" s="2" t="n"/>
      <c r="AE397" s="2" t="n"/>
      <c r="AF397" s="2" t="n"/>
      <c r="AG397" s="2" t="n"/>
      <c r="AH397" s="2" t="n"/>
      <c r="AI397" s="2" t="n"/>
      <c r="AJ397" s="2" t="n"/>
      <c r="AK397" s="2" t="n"/>
      <c r="AL397" s="2" t="n"/>
      <c r="AM397" s="2" t="n"/>
      <c r="AN397" s="2" t="n"/>
      <c r="AO397" s="2" t="n"/>
      <c r="AP397" s="2" t="n"/>
      <c r="AQ397" s="2" t="n"/>
      <c r="AR397" s="2" t="n"/>
      <c r="AS397" s="2" t="n"/>
      <c r="AT397" s="2" t="n"/>
      <c r="AU397" s="2" t="n"/>
      <c r="AV397" s="2" t="n"/>
      <c r="AW397" s="2" t="n"/>
      <c r="AX397" s="2" t="n"/>
      <c r="AY397" s="2" t="n"/>
      <c r="AZ397" s="2" t="n"/>
      <c r="BA397" s="2" t="n"/>
      <c r="BB397" s="2" t="n"/>
      <c r="BC397" s="2" t="n"/>
      <c r="BD397" s="2" t="n"/>
      <c r="BE397" s="2" t="n"/>
      <c r="BF397" s="2" t="n"/>
      <c r="BG397" s="2" t="n"/>
      <c r="BH397" s="2" t="n"/>
      <c r="BI397" s="2" t="n"/>
      <c r="BJ397" s="2" t="n"/>
      <c r="BK397" s="2" t="n"/>
      <c r="BL397" s="2" t="n"/>
      <c r="BM397" s="2" t="n"/>
      <c r="BN397" s="2" t="n"/>
      <c r="BO397" s="2" t="n"/>
      <c r="BP397" s="2" t="n"/>
      <c r="BQ397" s="2" t="n"/>
      <c r="BR397" s="2" t="n"/>
      <c r="BS397" s="2" t="n"/>
      <c r="BT397" s="2" t="n"/>
      <c r="BU397" s="2" t="n"/>
      <c r="BV397" s="2" t="n"/>
      <c r="BW397" s="2" t="n"/>
    </row>
    <row r="398" ht="15.75" customFormat="1" customHeight="1" s="40">
      <c r="A398" s="93">
        <f>IF(F398&lt;&gt;"",1+MAX($A$2:A397),"")</f>
        <v/>
      </c>
      <c r="B398" s="114" t="n"/>
      <c r="C398" s="95" t="inlineStr">
        <is>
          <t>22"x22" Louver</t>
        </is>
      </c>
      <c r="D398" s="373" t="n">
        <v>35</v>
      </c>
      <c r="E398" s="97" t="n">
        <v>0</v>
      </c>
      <c r="F398" s="373">
        <f>(1+E398)*D398</f>
        <v/>
      </c>
      <c r="G398" s="98" t="inlineStr">
        <is>
          <t>EA</t>
        </is>
      </c>
      <c r="H398" s="374" t="n">
        <v>275</v>
      </c>
      <c r="I398" s="375">
        <f>H398*F398</f>
        <v/>
      </c>
      <c r="J398" s="380" t="n">
        <v>185</v>
      </c>
      <c r="K398" s="377">
        <f>J398*F398</f>
        <v/>
      </c>
      <c r="L398" s="378">
        <f>K398+I398</f>
        <v/>
      </c>
      <c r="M398" s="402" t="n"/>
      <c r="N398" s="18" t="n"/>
      <c r="O398" s="2" t="n"/>
      <c r="P398" s="2" t="n"/>
      <c r="Q398" s="2" t="n"/>
      <c r="R398" s="2" t="n"/>
      <c r="S398" s="2" t="n"/>
      <c r="T398" s="2" t="n"/>
      <c r="U398" s="2" t="n"/>
      <c r="V398" s="2" t="n"/>
      <c r="W398" s="2" t="n"/>
      <c r="X398" s="2" t="n"/>
      <c r="Y398" s="2" t="n"/>
      <c r="Z398" s="2" t="n"/>
      <c r="AA398" s="2" t="n"/>
      <c r="AB398" s="2" t="n"/>
      <c r="AC398" s="2" t="n"/>
      <c r="AD398" s="2" t="n"/>
      <c r="AE398" s="2" t="n"/>
      <c r="AF398" s="2" t="n"/>
      <c r="AG398" s="2" t="n"/>
      <c r="AH398" s="2" t="n"/>
      <c r="AI398" s="2" t="n"/>
      <c r="AJ398" s="2" t="n"/>
      <c r="AK398" s="2" t="n"/>
      <c r="AL398" s="2" t="n"/>
      <c r="AM398" s="2" t="n"/>
      <c r="AN398" s="2" t="n"/>
      <c r="AO398" s="2" t="n"/>
      <c r="AP398" s="2" t="n"/>
      <c r="AQ398" s="2" t="n"/>
      <c r="AR398" s="2" t="n"/>
      <c r="AS398" s="2" t="n"/>
      <c r="AT398" s="2" t="n"/>
      <c r="AU398" s="2" t="n"/>
      <c r="AV398" s="2" t="n"/>
      <c r="AW398" s="2" t="n"/>
      <c r="AX398" s="2" t="n"/>
      <c r="AY398" s="2" t="n"/>
      <c r="AZ398" s="2" t="n"/>
      <c r="BA398" s="2" t="n"/>
      <c r="BB398" s="2" t="n"/>
      <c r="BC398" s="2" t="n"/>
      <c r="BD398" s="2" t="n"/>
      <c r="BE398" s="2" t="n"/>
      <c r="BF398" s="2" t="n"/>
      <c r="BG398" s="2" t="n"/>
      <c r="BH398" s="2" t="n"/>
      <c r="BI398" s="2" t="n"/>
      <c r="BJ398" s="2" t="n"/>
      <c r="BK398" s="2" t="n"/>
      <c r="BL398" s="2" t="n"/>
      <c r="BM398" s="2" t="n"/>
      <c r="BN398" s="2" t="n"/>
      <c r="BO398" s="2" t="n"/>
      <c r="BP398" s="2" t="n"/>
      <c r="BQ398" s="2" t="n"/>
      <c r="BR398" s="2" t="n"/>
      <c r="BS398" s="2" t="n"/>
      <c r="BT398" s="2" t="n"/>
      <c r="BU398" s="2" t="n"/>
      <c r="BV398" s="2" t="n"/>
      <c r="BW398" s="2" t="n"/>
    </row>
    <row r="399" ht="15.75" customFormat="1" customHeight="1" s="40">
      <c r="A399" s="93">
        <f>IF(F399&lt;&gt;"",1+MAX($A$2:A398),"")</f>
        <v/>
      </c>
      <c r="B399" s="114" t="n"/>
      <c r="C399" s="95" t="inlineStr">
        <is>
          <t>SA-150CFM, Supply Diffuser</t>
        </is>
      </c>
      <c r="D399" s="373" t="n">
        <v>65</v>
      </c>
      <c r="E399" s="97" t="n">
        <v>0</v>
      </c>
      <c r="F399" s="373">
        <f>(1+E399)*D399</f>
        <v/>
      </c>
      <c r="G399" s="98" t="inlineStr">
        <is>
          <t>EA</t>
        </is>
      </c>
      <c r="H399" s="374" t="n">
        <v>300</v>
      </c>
      <c r="I399" s="375">
        <f>H399*F399</f>
        <v/>
      </c>
      <c r="J399" s="380" t="n">
        <v>122</v>
      </c>
      <c r="K399" s="377">
        <f>J399*F399</f>
        <v/>
      </c>
      <c r="L399" s="378">
        <f>K399+I399</f>
        <v/>
      </c>
      <c r="M399" s="402" t="n"/>
      <c r="N399" s="18" t="n"/>
      <c r="O399" s="2" t="n"/>
      <c r="P399" s="2" t="n"/>
      <c r="Q399" s="2" t="n"/>
      <c r="R399" s="2" t="n"/>
      <c r="S399" s="2" t="n"/>
      <c r="T399" s="2" t="n"/>
      <c r="U399" s="2" t="n"/>
      <c r="V399" s="2" t="n"/>
      <c r="W399" s="2" t="n"/>
      <c r="X399" s="2" t="n"/>
      <c r="Y399" s="2" t="n"/>
      <c r="Z399" s="2" t="n"/>
      <c r="AA399" s="2" t="n"/>
      <c r="AB399" s="2" t="n"/>
      <c r="AC399" s="2" t="n"/>
      <c r="AD399" s="2" t="n"/>
      <c r="AE399" s="2" t="n"/>
      <c r="AF399" s="2" t="n"/>
      <c r="AG399" s="2" t="n"/>
      <c r="AH399" s="2" t="n"/>
      <c r="AI399" s="2" t="n"/>
      <c r="AJ399" s="2" t="n"/>
      <c r="AK399" s="2" t="n"/>
      <c r="AL399" s="2" t="n"/>
      <c r="AM399" s="2" t="n"/>
      <c r="AN399" s="2" t="n"/>
      <c r="AO399" s="2" t="n"/>
      <c r="AP399" s="2" t="n"/>
      <c r="AQ399" s="2" t="n"/>
      <c r="AR399" s="2" t="n"/>
      <c r="AS399" s="2" t="n"/>
      <c r="AT399" s="2" t="n"/>
      <c r="AU399" s="2" t="n"/>
      <c r="AV399" s="2" t="n"/>
      <c r="AW399" s="2" t="n"/>
      <c r="AX399" s="2" t="n"/>
      <c r="AY399" s="2" t="n"/>
      <c r="AZ399" s="2" t="n"/>
      <c r="BA399" s="2" t="n"/>
      <c r="BB399" s="2" t="n"/>
      <c r="BC399" s="2" t="n"/>
      <c r="BD399" s="2" t="n"/>
      <c r="BE399" s="2" t="n"/>
      <c r="BF399" s="2" t="n"/>
      <c r="BG399" s="2" t="n"/>
      <c r="BH399" s="2" t="n"/>
      <c r="BI399" s="2" t="n"/>
      <c r="BJ399" s="2" t="n"/>
      <c r="BK399" s="2" t="n"/>
      <c r="BL399" s="2" t="n"/>
      <c r="BM399" s="2" t="n"/>
      <c r="BN399" s="2" t="n"/>
      <c r="BO399" s="2" t="n"/>
      <c r="BP399" s="2" t="n"/>
      <c r="BQ399" s="2" t="n"/>
      <c r="BR399" s="2" t="n"/>
      <c r="BS399" s="2" t="n"/>
      <c r="BT399" s="2" t="n"/>
      <c r="BU399" s="2" t="n"/>
      <c r="BV399" s="2" t="n"/>
      <c r="BW399" s="2" t="n"/>
    </row>
    <row r="400" ht="15.75" customFormat="1" customHeight="1" s="40">
      <c r="A400" s="93">
        <f>IF(F400&lt;&gt;"",1+MAX($A$2:A399),"")</f>
        <v/>
      </c>
      <c r="B400" s="114" t="n"/>
      <c r="C400" s="95" t="inlineStr">
        <is>
          <t>SD-12"x12",85CFM, Supply Diffuser</t>
        </is>
      </c>
      <c r="D400" s="373" t="n">
        <v>55</v>
      </c>
      <c r="E400" s="97" t="n">
        <v>0</v>
      </c>
      <c r="F400" s="373">
        <f>(1+E400)*D400</f>
        <v/>
      </c>
      <c r="G400" s="98" t="inlineStr">
        <is>
          <t>EA</t>
        </is>
      </c>
      <c r="H400" s="374" t="n">
        <v>225</v>
      </c>
      <c r="I400" s="375">
        <f>H400*F400</f>
        <v/>
      </c>
      <c r="J400" s="380" t="n">
        <v>100</v>
      </c>
      <c r="K400" s="377">
        <f>J400*F400</f>
        <v/>
      </c>
      <c r="L400" s="378">
        <f>K400+I400</f>
        <v/>
      </c>
      <c r="M400" s="402" t="n"/>
      <c r="N400" s="18" t="n"/>
      <c r="O400" s="2" t="n"/>
      <c r="P400" s="2" t="n"/>
      <c r="Q400" s="2" t="n"/>
      <c r="R400" s="2" t="n"/>
      <c r="S400" s="2" t="n"/>
      <c r="T400" s="2" t="n"/>
      <c r="U400" s="2" t="n"/>
      <c r="V400" s="2" t="n"/>
      <c r="W400" s="2" t="n"/>
      <c r="X400" s="2" t="n"/>
      <c r="Y400" s="2" t="n"/>
      <c r="Z400" s="2" t="n"/>
      <c r="AA400" s="2" t="n"/>
      <c r="AB400" s="2" t="n"/>
      <c r="AC400" s="2" t="n"/>
      <c r="AD400" s="2" t="n"/>
      <c r="AE400" s="2" t="n"/>
      <c r="AF400" s="2" t="n"/>
      <c r="AG400" s="2" t="n"/>
      <c r="AH400" s="2" t="n"/>
      <c r="AI400" s="2" t="n"/>
      <c r="AJ400" s="2" t="n"/>
      <c r="AK400" s="2" t="n"/>
      <c r="AL400" s="2" t="n"/>
      <c r="AM400" s="2" t="n"/>
      <c r="AN400" s="2" t="n"/>
      <c r="AO400" s="2" t="n"/>
      <c r="AP400" s="2" t="n"/>
      <c r="AQ400" s="2" t="n"/>
      <c r="AR400" s="2" t="n"/>
      <c r="AS400" s="2" t="n"/>
      <c r="AT400" s="2" t="n"/>
      <c r="AU400" s="2" t="n"/>
      <c r="AV400" s="2" t="n"/>
      <c r="AW400" s="2" t="n"/>
      <c r="AX400" s="2" t="n"/>
      <c r="AY400" s="2" t="n"/>
      <c r="AZ400" s="2" t="n"/>
      <c r="BA400" s="2" t="n"/>
      <c r="BB400" s="2" t="n"/>
      <c r="BC400" s="2" t="n"/>
      <c r="BD400" s="2" t="n"/>
      <c r="BE400" s="2" t="n"/>
      <c r="BF400" s="2" t="n"/>
      <c r="BG400" s="2" t="n"/>
      <c r="BH400" s="2" t="n"/>
      <c r="BI400" s="2" t="n"/>
      <c r="BJ400" s="2" t="n"/>
      <c r="BK400" s="2" t="n"/>
      <c r="BL400" s="2" t="n"/>
      <c r="BM400" s="2" t="n"/>
      <c r="BN400" s="2" t="n"/>
      <c r="BO400" s="2" t="n"/>
      <c r="BP400" s="2" t="n"/>
      <c r="BQ400" s="2" t="n"/>
      <c r="BR400" s="2" t="n"/>
      <c r="BS400" s="2" t="n"/>
      <c r="BT400" s="2" t="n"/>
      <c r="BU400" s="2" t="n"/>
      <c r="BV400" s="2" t="n"/>
      <c r="BW400" s="2" t="n"/>
    </row>
    <row r="401" ht="15.75" customFormat="1" customHeight="1" s="40">
      <c r="A401" s="93">
        <f>IF(F401&lt;&gt;"",1+MAX($A$2:A400),"")</f>
        <v/>
      </c>
      <c r="B401" s="114" t="n"/>
      <c r="C401" s="95" t="inlineStr">
        <is>
          <t>SD-150CFM,12"x12", Supply Diffuser</t>
        </is>
      </c>
      <c r="D401" s="373" t="n">
        <v>40</v>
      </c>
      <c r="E401" s="97" t="n">
        <v>0</v>
      </c>
      <c r="F401" s="373">
        <f>(1+E401)*D401</f>
        <v/>
      </c>
      <c r="G401" s="98" t="inlineStr">
        <is>
          <t>EA</t>
        </is>
      </c>
      <c r="H401" s="374" t="n">
        <v>265</v>
      </c>
      <c r="I401" s="375">
        <f>H401*F401</f>
        <v/>
      </c>
      <c r="J401" s="380" t="n">
        <v>115</v>
      </c>
      <c r="K401" s="377">
        <f>J401*F401</f>
        <v/>
      </c>
      <c r="L401" s="378">
        <f>K401+I401</f>
        <v/>
      </c>
      <c r="M401" s="402" t="n"/>
      <c r="N401" s="18" t="n"/>
      <c r="O401" s="2" t="n"/>
      <c r="P401" s="2" t="n"/>
      <c r="Q401" s="2" t="n"/>
      <c r="R401" s="2" t="n"/>
      <c r="S401" s="2" t="n"/>
      <c r="T401" s="2" t="n"/>
      <c r="U401" s="2" t="n"/>
      <c r="V401" s="2" t="n"/>
      <c r="W401" s="2" t="n"/>
      <c r="X401" s="2" t="n"/>
      <c r="Y401" s="2" t="n"/>
      <c r="Z401" s="2" t="n"/>
      <c r="AA401" s="2" t="n"/>
      <c r="AB401" s="2" t="n"/>
      <c r="AC401" s="2" t="n"/>
      <c r="AD401" s="2" t="n"/>
      <c r="AE401" s="2" t="n"/>
      <c r="AF401" s="2" t="n"/>
      <c r="AG401" s="2" t="n"/>
      <c r="AH401" s="2" t="n"/>
      <c r="AI401" s="2" t="n"/>
      <c r="AJ401" s="2" t="n"/>
      <c r="AK401" s="2" t="n"/>
      <c r="AL401" s="2" t="n"/>
      <c r="AM401" s="2" t="n"/>
      <c r="AN401" s="2" t="n"/>
      <c r="AO401" s="2" t="n"/>
      <c r="AP401" s="2" t="n"/>
      <c r="AQ401" s="2" t="n"/>
      <c r="AR401" s="2" t="n"/>
      <c r="AS401" s="2" t="n"/>
      <c r="AT401" s="2" t="n"/>
      <c r="AU401" s="2" t="n"/>
      <c r="AV401" s="2" t="n"/>
      <c r="AW401" s="2" t="n"/>
      <c r="AX401" s="2" t="n"/>
      <c r="AY401" s="2" t="n"/>
      <c r="AZ401" s="2" t="n"/>
      <c r="BA401" s="2" t="n"/>
      <c r="BB401" s="2" t="n"/>
      <c r="BC401" s="2" t="n"/>
      <c r="BD401" s="2" t="n"/>
      <c r="BE401" s="2" t="n"/>
      <c r="BF401" s="2" t="n"/>
      <c r="BG401" s="2" t="n"/>
      <c r="BH401" s="2" t="n"/>
      <c r="BI401" s="2" t="n"/>
      <c r="BJ401" s="2" t="n"/>
      <c r="BK401" s="2" t="n"/>
      <c r="BL401" s="2" t="n"/>
      <c r="BM401" s="2" t="n"/>
      <c r="BN401" s="2" t="n"/>
      <c r="BO401" s="2" t="n"/>
      <c r="BP401" s="2" t="n"/>
      <c r="BQ401" s="2" t="n"/>
      <c r="BR401" s="2" t="n"/>
      <c r="BS401" s="2" t="n"/>
      <c r="BT401" s="2" t="n"/>
      <c r="BU401" s="2" t="n"/>
      <c r="BV401" s="2" t="n"/>
      <c r="BW401" s="2" t="n"/>
    </row>
    <row r="402" ht="15.75" customFormat="1" customHeight="1" s="40">
      <c r="A402" s="93">
        <f>IF(F402&lt;&gt;"",1+MAX($A$2:A401),"")</f>
        <v/>
      </c>
      <c r="B402" s="114" t="n"/>
      <c r="C402" s="95" t="inlineStr">
        <is>
          <t>SD-190CFM,12"x12", Supply Diffuser</t>
        </is>
      </c>
      <c r="D402" s="373" t="n">
        <v>38</v>
      </c>
      <c r="E402" s="97" t="n">
        <v>0</v>
      </c>
      <c r="F402" s="373">
        <f>(1+E402)*D402</f>
        <v/>
      </c>
      <c r="G402" s="98" t="inlineStr">
        <is>
          <t>EA</t>
        </is>
      </c>
      <c r="H402" s="374" t="n">
        <v>295</v>
      </c>
      <c r="I402" s="375">
        <f>H402*F402</f>
        <v/>
      </c>
      <c r="J402" s="380" t="n">
        <v>132</v>
      </c>
      <c r="K402" s="377">
        <f>J402*F402</f>
        <v/>
      </c>
      <c r="L402" s="378">
        <f>K402+I402</f>
        <v/>
      </c>
      <c r="M402" s="402" t="n"/>
      <c r="N402" s="18" t="n"/>
      <c r="O402" s="2" t="n"/>
      <c r="P402" s="2" t="n"/>
      <c r="Q402" s="2" t="n"/>
      <c r="R402" s="2" t="n"/>
      <c r="S402" s="2" t="n"/>
      <c r="T402" s="2" t="n"/>
      <c r="U402" s="2" t="n"/>
      <c r="V402" s="2" t="n"/>
      <c r="W402" s="2" t="n"/>
      <c r="X402" s="2" t="n"/>
      <c r="Y402" s="2" t="n"/>
      <c r="Z402" s="2" t="n"/>
      <c r="AA402" s="2" t="n"/>
      <c r="AB402" s="2" t="n"/>
      <c r="AC402" s="2" t="n"/>
      <c r="AD402" s="2" t="n"/>
      <c r="AE402" s="2" t="n"/>
      <c r="AF402" s="2" t="n"/>
      <c r="AG402" s="2" t="n"/>
      <c r="AH402" s="2" t="n"/>
      <c r="AI402" s="2" t="n"/>
      <c r="AJ402" s="2" t="n"/>
      <c r="AK402" s="2" t="n"/>
      <c r="AL402" s="2" t="n"/>
      <c r="AM402" s="2" t="n"/>
      <c r="AN402" s="2" t="n"/>
      <c r="AO402" s="2" t="n"/>
      <c r="AP402" s="2" t="n"/>
      <c r="AQ402" s="2" t="n"/>
      <c r="AR402" s="2" t="n"/>
      <c r="AS402" s="2" t="n"/>
      <c r="AT402" s="2" t="n"/>
      <c r="AU402" s="2" t="n"/>
      <c r="AV402" s="2" t="n"/>
      <c r="AW402" s="2" t="n"/>
      <c r="AX402" s="2" t="n"/>
      <c r="AY402" s="2" t="n"/>
      <c r="AZ402" s="2" t="n"/>
      <c r="BA402" s="2" t="n"/>
      <c r="BB402" s="2" t="n"/>
      <c r="BC402" s="2" t="n"/>
      <c r="BD402" s="2" t="n"/>
      <c r="BE402" s="2" t="n"/>
      <c r="BF402" s="2" t="n"/>
      <c r="BG402" s="2" t="n"/>
      <c r="BH402" s="2" t="n"/>
      <c r="BI402" s="2" t="n"/>
      <c r="BJ402" s="2" t="n"/>
      <c r="BK402" s="2" t="n"/>
      <c r="BL402" s="2" t="n"/>
      <c r="BM402" s="2" t="n"/>
      <c r="BN402" s="2" t="n"/>
      <c r="BO402" s="2" t="n"/>
      <c r="BP402" s="2" t="n"/>
      <c r="BQ402" s="2" t="n"/>
      <c r="BR402" s="2" t="n"/>
      <c r="BS402" s="2" t="n"/>
      <c r="BT402" s="2" t="n"/>
      <c r="BU402" s="2" t="n"/>
      <c r="BV402" s="2" t="n"/>
      <c r="BW402" s="2" t="n"/>
    </row>
    <row r="403" ht="15.75" customFormat="1" customHeight="1" s="40">
      <c r="A403" s="93">
        <f>IF(F403&lt;&gt;"",1+MAX($A$2:A402),"")</f>
        <v/>
      </c>
      <c r="B403" s="114" t="n"/>
      <c r="C403" s="300" t="inlineStr">
        <is>
          <t>MISC</t>
        </is>
      </c>
      <c r="D403" s="373" t="n"/>
      <c r="E403" s="97" t="n"/>
      <c r="F403" s="373" t="n"/>
      <c r="G403" s="98" t="n"/>
      <c r="H403" s="374" t="n"/>
      <c r="I403" s="375" t="n"/>
      <c r="J403" s="380" t="n"/>
      <c r="K403" s="377" t="n"/>
      <c r="L403" s="378" t="n"/>
      <c r="M403" s="402" t="n"/>
      <c r="N403" s="18" t="n"/>
      <c r="O403" s="2" t="n"/>
      <c r="P403" s="2" t="n"/>
      <c r="Q403" s="2" t="n"/>
      <c r="R403" s="2" t="n"/>
      <c r="S403" s="2" t="n"/>
      <c r="T403" s="2" t="n"/>
      <c r="U403" s="2" t="n"/>
      <c r="V403" s="2" t="n"/>
      <c r="W403" s="2" t="n"/>
      <c r="X403" s="2" t="n"/>
      <c r="Y403" s="2" t="n"/>
      <c r="Z403" s="2" t="n"/>
      <c r="AA403" s="2" t="n"/>
      <c r="AB403" s="2" t="n"/>
      <c r="AC403" s="2" t="n"/>
      <c r="AD403" s="2" t="n"/>
      <c r="AE403" s="2" t="n"/>
      <c r="AF403" s="2" t="n"/>
      <c r="AG403" s="2" t="n"/>
      <c r="AH403" s="2" t="n"/>
      <c r="AI403" s="2" t="n"/>
      <c r="AJ403" s="2" t="n"/>
      <c r="AK403" s="2" t="n"/>
      <c r="AL403" s="2" t="n"/>
      <c r="AM403" s="2" t="n"/>
      <c r="AN403" s="2" t="n"/>
      <c r="AO403" s="2" t="n"/>
      <c r="AP403" s="2" t="n"/>
      <c r="AQ403" s="2" t="n"/>
      <c r="AR403" s="2" t="n"/>
      <c r="AS403" s="2" t="n"/>
      <c r="AT403" s="2" t="n"/>
      <c r="AU403" s="2" t="n"/>
      <c r="AV403" s="2" t="n"/>
      <c r="AW403" s="2" t="n"/>
      <c r="AX403" s="2" t="n"/>
      <c r="AY403" s="2" t="n"/>
      <c r="AZ403" s="2" t="n"/>
      <c r="BA403" s="2" t="n"/>
      <c r="BB403" s="2" t="n"/>
      <c r="BC403" s="2" t="n"/>
      <c r="BD403" s="2" t="n"/>
      <c r="BE403" s="2" t="n"/>
      <c r="BF403" s="2" t="n"/>
      <c r="BG403" s="2" t="n"/>
      <c r="BH403" s="2" t="n"/>
      <c r="BI403" s="2" t="n"/>
      <c r="BJ403" s="2" t="n"/>
      <c r="BK403" s="2" t="n"/>
      <c r="BL403" s="2" t="n"/>
      <c r="BM403" s="2" t="n"/>
      <c r="BN403" s="2" t="n"/>
      <c r="BO403" s="2" t="n"/>
      <c r="BP403" s="2" t="n"/>
      <c r="BQ403" s="2" t="n"/>
      <c r="BR403" s="2" t="n"/>
      <c r="BS403" s="2" t="n"/>
      <c r="BT403" s="2" t="n"/>
      <c r="BU403" s="2" t="n"/>
      <c r="BV403" s="2" t="n"/>
      <c r="BW403" s="2" t="n"/>
    </row>
    <row r="404" ht="15.75" customFormat="1" customHeight="1" s="40">
      <c r="A404" s="93">
        <f>IF(F404&lt;&gt;"",1+MAX($A$2:A403),"")</f>
        <v/>
      </c>
      <c r="B404" s="114" t="n"/>
      <c r="C404" s="95" t="inlineStr">
        <is>
          <t>Smoke Detector</t>
        </is>
      </c>
      <c r="D404" s="373" t="n">
        <v>74</v>
      </c>
      <c r="E404" s="97" t="n">
        <v>0</v>
      </c>
      <c r="F404" s="373">
        <f>(1+E404)*D404</f>
        <v/>
      </c>
      <c r="G404" s="98" t="inlineStr">
        <is>
          <t>EA</t>
        </is>
      </c>
      <c r="H404" s="374" t="n">
        <v>260</v>
      </c>
      <c r="I404" s="375">
        <f>H404*F404</f>
        <v/>
      </c>
      <c r="J404" s="380" t="n">
        <v>100</v>
      </c>
      <c r="K404" s="377">
        <f>J404*F404</f>
        <v/>
      </c>
      <c r="L404" s="378">
        <f>K404+I404</f>
        <v/>
      </c>
      <c r="M404" s="402" t="n"/>
      <c r="N404" s="18" t="n"/>
      <c r="O404" s="2" t="n"/>
      <c r="P404" s="2" t="n"/>
      <c r="Q404" s="2" t="n"/>
      <c r="R404" s="2" t="n"/>
      <c r="S404" s="2" t="n"/>
      <c r="T404" s="2" t="n"/>
      <c r="U404" s="2" t="n"/>
      <c r="V404" s="2" t="n"/>
      <c r="W404" s="2" t="n"/>
      <c r="X404" s="2" t="n"/>
      <c r="Y404" s="2" t="n"/>
      <c r="Z404" s="2" t="n"/>
      <c r="AA404" s="2" t="n"/>
      <c r="AB404" s="2" t="n"/>
      <c r="AC404" s="2" t="n"/>
      <c r="AD404" s="2" t="n"/>
      <c r="AE404" s="2" t="n"/>
      <c r="AF404" s="2" t="n"/>
      <c r="AG404" s="2" t="n"/>
      <c r="AH404" s="2" t="n"/>
      <c r="AI404" s="2" t="n"/>
      <c r="AJ404" s="2" t="n"/>
      <c r="AK404" s="2" t="n"/>
      <c r="AL404" s="2" t="n"/>
      <c r="AM404" s="2" t="n"/>
      <c r="AN404" s="2" t="n"/>
      <c r="AO404" s="2" t="n"/>
      <c r="AP404" s="2" t="n"/>
      <c r="AQ404" s="2" t="n"/>
      <c r="AR404" s="2" t="n"/>
      <c r="AS404" s="2" t="n"/>
      <c r="AT404" s="2" t="n"/>
      <c r="AU404" s="2" t="n"/>
      <c r="AV404" s="2" t="n"/>
      <c r="AW404" s="2" t="n"/>
      <c r="AX404" s="2" t="n"/>
      <c r="AY404" s="2" t="n"/>
      <c r="AZ404" s="2" t="n"/>
      <c r="BA404" s="2" t="n"/>
      <c r="BB404" s="2" t="n"/>
      <c r="BC404" s="2" t="n"/>
      <c r="BD404" s="2" t="n"/>
      <c r="BE404" s="2" t="n"/>
      <c r="BF404" s="2" t="n"/>
      <c r="BG404" s="2" t="n"/>
      <c r="BH404" s="2" t="n"/>
      <c r="BI404" s="2" t="n"/>
      <c r="BJ404" s="2" t="n"/>
      <c r="BK404" s="2" t="n"/>
      <c r="BL404" s="2" t="n"/>
      <c r="BM404" s="2" t="n"/>
      <c r="BN404" s="2" t="n"/>
      <c r="BO404" s="2" t="n"/>
      <c r="BP404" s="2" t="n"/>
      <c r="BQ404" s="2" t="n"/>
      <c r="BR404" s="2" t="n"/>
      <c r="BS404" s="2" t="n"/>
      <c r="BT404" s="2" t="n"/>
      <c r="BU404" s="2" t="n"/>
      <c r="BV404" s="2" t="n"/>
      <c r="BW404" s="2" t="n"/>
    </row>
    <row r="405" ht="15.75" customFormat="1" customHeight="1" s="40">
      <c r="A405" s="93">
        <f>IF(F405&lt;&gt;"",1+MAX($A$2:A404),"")</f>
        <v/>
      </c>
      <c r="B405" s="114" t="n"/>
      <c r="C405" s="95" t="inlineStr">
        <is>
          <t>Thermostat</t>
        </is>
      </c>
      <c r="D405" s="373" t="n">
        <v>95</v>
      </c>
      <c r="E405" s="97" t="n">
        <v>0</v>
      </c>
      <c r="F405" s="373">
        <f>(1+E405)*D405</f>
        <v/>
      </c>
      <c r="G405" s="98" t="inlineStr">
        <is>
          <t>EA</t>
        </is>
      </c>
      <c r="H405" s="374" t="n">
        <v>110</v>
      </c>
      <c r="I405" s="375">
        <f>H405*F405</f>
        <v/>
      </c>
      <c r="J405" s="380" t="n">
        <v>52</v>
      </c>
      <c r="K405" s="377">
        <f>J405*F405</f>
        <v/>
      </c>
      <c r="L405" s="378">
        <f>K405+I405</f>
        <v/>
      </c>
      <c r="M405" s="402" t="n"/>
      <c r="N405" s="18" t="n"/>
      <c r="O405" s="2" t="n"/>
      <c r="P405" s="2" t="n"/>
      <c r="Q405" s="2" t="n"/>
      <c r="R405" s="2" t="n"/>
      <c r="S405" s="2" t="n"/>
      <c r="T405" s="2" t="n"/>
      <c r="U405" s="2" t="n"/>
      <c r="V405" s="2" t="n"/>
      <c r="W405" s="2" t="n"/>
      <c r="X405" s="2" t="n"/>
      <c r="Y405" s="2" t="n"/>
      <c r="Z405" s="2" t="n"/>
      <c r="AA405" s="2" t="n"/>
      <c r="AB405" s="2" t="n"/>
      <c r="AC405" s="2" t="n"/>
      <c r="AD405" s="2" t="n"/>
      <c r="AE405" s="2" t="n"/>
      <c r="AF405" s="2" t="n"/>
      <c r="AG405" s="2" t="n"/>
      <c r="AH405" s="2" t="n"/>
      <c r="AI405" s="2" t="n"/>
      <c r="AJ405" s="2" t="n"/>
      <c r="AK405" s="2" t="n"/>
      <c r="AL405" s="2" t="n"/>
      <c r="AM405" s="2" t="n"/>
      <c r="AN405" s="2" t="n"/>
      <c r="AO405" s="2" t="n"/>
      <c r="AP405" s="2" t="n"/>
      <c r="AQ405" s="2" t="n"/>
      <c r="AR405" s="2" t="n"/>
      <c r="AS405" s="2" t="n"/>
      <c r="AT405" s="2" t="n"/>
      <c r="AU405" s="2" t="n"/>
      <c r="AV405" s="2" t="n"/>
      <c r="AW405" s="2" t="n"/>
      <c r="AX405" s="2" t="n"/>
      <c r="AY405" s="2" t="n"/>
      <c r="AZ405" s="2" t="n"/>
      <c r="BA405" s="2" t="n"/>
      <c r="BB405" s="2" t="n"/>
      <c r="BC405" s="2" t="n"/>
      <c r="BD405" s="2" t="n"/>
      <c r="BE405" s="2" t="n"/>
      <c r="BF405" s="2" t="n"/>
      <c r="BG405" s="2" t="n"/>
      <c r="BH405" s="2" t="n"/>
      <c r="BI405" s="2" t="n"/>
      <c r="BJ405" s="2" t="n"/>
      <c r="BK405" s="2" t="n"/>
      <c r="BL405" s="2" t="n"/>
      <c r="BM405" s="2" t="n"/>
      <c r="BN405" s="2" t="n"/>
      <c r="BO405" s="2" t="n"/>
      <c r="BP405" s="2" t="n"/>
      <c r="BQ405" s="2" t="n"/>
      <c r="BR405" s="2" t="n"/>
      <c r="BS405" s="2" t="n"/>
      <c r="BT405" s="2" t="n"/>
      <c r="BU405" s="2" t="n"/>
      <c r="BV405" s="2" t="n"/>
      <c r="BW405" s="2" t="n"/>
    </row>
    <row r="406" ht="15.75" customFormat="1" customHeight="1" s="40">
      <c r="A406" s="93">
        <f>IF(F406&lt;&gt;"",1+MAX($A$2:A405),"")</f>
        <v/>
      </c>
      <c r="B406" s="136" t="n"/>
      <c r="C406" s="137" t="n"/>
      <c r="D406" s="410" t="n"/>
      <c r="E406" s="139" t="n"/>
      <c r="F406" s="410" t="n"/>
      <c r="G406" s="140" t="n"/>
      <c r="H406" s="411" t="n"/>
      <c r="I406" s="412" t="n"/>
      <c r="J406" s="413" t="n"/>
      <c r="K406" s="414" t="n"/>
      <c r="L406" s="415" t="n"/>
      <c r="M406" s="416" t="n"/>
      <c r="N406" s="32" t="n"/>
      <c r="O406" s="2" t="n"/>
      <c r="P406" s="2" t="n"/>
      <c r="Q406" s="2" t="n"/>
      <c r="R406" s="2" t="n"/>
      <c r="S406" s="2" t="n"/>
      <c r="T406" s="2" t="n"/>
      <c r="U406" s="2" t="n"/>
      <c r="V406" s="2" t="n"/>
      <c r="W406" s="2" t="n"/>
      <c r="X406" s="2" t="n"/>
      <c r="Y406" s="2" t="n"/>
      <c r="Z406" s="2" t="n"/>
      <c r="AA406" s="2" t="n"/>
      <c r="AB406" s="2" t="n"/>
      <c r="AC406" s="2" t="n"/>
      <c r="AD406" s="2" t="n"/>
      <c r="AE406" s="2" t="n"/>
      <c r="AF406" s="2" t="n"/>
      <c r="AG406" s="2" t="n"/>
      <c r="AH406" s="2" t="n"/>
      <c r="AI406" s="2" t="n"/>
      <c r="AJ406" s="2" t="n"/>
      <c r="AK406" s="2" t="n"/>
      <c r="AL406" s="2" t="n"/>
      <c r="AM406" s="2" t="n"/>
      <c r="AN406" s="2" t="n"/>
      <c r="AO406" s="2" t="n"/>
      <c r="AP406" s="2" t="n"/>
      <c r="AQ406" s="2" t="n"/>
      <c r="AR406" s="2" t="n"/>
      <c r="AS406" s="2" t="n"/>
      <c r="AT406" s="2" t="n"/>
      <c r="AU406" s="2" t="n"/>
      <c r="AV406" s="2" t="n"/>
      <c r="AW406" s="2" t="n"/>
      <c r="AX406" s="2" t="n"/>
      <c r="AY406" s="2" t="n"/>
      <c r="AZ406" s="2" t="n"/>
      <c r="BA406" s="2" t="n"/>
      <c r="BB406" s="2" t="n"/>
      <c r="BC406" s="2" t="n"/>
      <c r="BD406" s="2" t="n"/>
      <c r="BE406" s="2" t="n"/>
      <c r="BF406" s="2" t="n"/>
      <c r="BG406" s="2" t="n"/>
      <c r="BH406" s="2" t="n"/>
      <c r="BI406" s="2" t="n"/>
      <c r="BJ406" s="2" t="n"/>
      <c r="BK406" s="2" t="n"/>
      <c r="BL406" s="2" t="n"/>
      <c r="BM406" s="2" t="n"/>
      <c r="BN406" s="2" t="n"/>
      <c r="BO406" s="2" t="n"/>
      <c r="BP406" s="2" t="n"/>
      <c r="BQ406" s="2" t="n"/>
      <c r="BR406" s="2" t="n"/>
      <c r="BS406" s="2" t="n"/>
      <c r="BT406" s="2" t="n"/>
      <c r="BU406" s="2" t="n"/>
      <c r="BV406" s="2" t="n"/>
      <c r="BW406" s="2" t="n"/>
    </row>
    <row r="407" ht="20.25" customFormat="1" customHeight="1" s="41">
      <c r="A407" s="272" t="inlineStr">
        <is>
          <t>26. ELECTRICAL</t>
        </is>
      </c>
      <c r="B407" s="306" t="n"/>
      <c r="C407" s="306" t="n"/>
      <c r="D407" s="306" t="n"/>
      <c r="E407" s="306" t="n"/>
      <c r="F407" s="306" t="n"/>
      <c r="G407" s="306" t="n"/>
      <c r="H407" s="306" t="n"/>
      <c r="I407" s="306" t="n"/>
      <c r="J407" s="306" t="n"/>
      <c r="K407" s="306" t="n"/>
      <c r="L407" s="306" t="n"/>
      <c r="M407" s="306" t="n"/>
      <c r="N407" s="362">
        <f>SUM(L408:L479)</f>
        <v/>
      </c>
      <c r="O407" s="2" t="n"/>
      <c r="P407" s="2" t="n"/>
    </row>
    <row r="408" ht="15.75" customFormat="1" customHeight="1" s="40">
      <c r="A408" s="93">
        <f>IF(F408&lt;&gt;"",1+MAX($A$2:A407),"")</f>
        <v/>
      </c>
      <c r="B408" s="114" t="n"/>
      <c r="C408" s="228" t="n"/>
      <c r="D408" s="373" t="n"/>
      <c r="E408" s="97" t="n"/>
      <c r="F408" s="373" t="n"/>
      <c r="G408" s="98" t="n"/>
      <c r="H408" s="374" t="n"/>
      <c r="I408" s="375" t="n"/>
      <c r="J408" s="376" t="n"/>
      <c r="K408" s="377" t="n"/>
      <c r="L408" s="378" t="n"/>
      <c r="M408" s="402" t="n"/>
      <c r="N408" s="18" t="n"/>
      <c r="O408" s="2" t="n"/>
      <c r="P408" s="2" t="n"/>
      <c r="Q408" s="2" t="n"/>
      <c r="R408" s="2" t="n"/>
      <c r="S408" s="2" t="n"/>
      <c r="T408" s="2" t="n"/>
      <c r="U408" s="2" t="n"/>
      <c r="V408" s="2" t="n"/>
      <c r="W408" s="2" t="n"/>
      <c r="X408" s="2" t="n"/>
      <c r="Y408" s="2" t="n"/>
      <c r="Z408" s="2" t="n"/>
      <c r="AA408" s="2" t="n"/>
      <c r="AB408" s="2" t="n"/>
      <c r="AC408" s="2" t="n"/>
      <c r="AD408" s="2" t="n"/>
      <c r="AE408" s="2" t="n"/>
      <c r="AF408" s="2" t="n"/>
      <c r="AG408" s="2" t="n"/>
      <c r="AH408" s="2" t="n"/>
      <c r="AI408" s="2" t="n"/>
      <c r="AJ408" s="2" t="n"/>
      <c r="AK408" s="2" t="n"/>
      <c r="AL408" s="2" t="n"/>
      <c r="AM408" s="2" t="n"/>
      <c r="AN408" s="2" t="n"/>
      <c r="AO408" s="2" t="n"/>
      <c r="AP408" s="2" t="n"/>
      <c r="AQ408" s="2" t="n"/>
      <c r="AR408" s="2" t="n"/>
      <c r="AS408" s="2" t="n"/>
      <c r="AT408" s="2" t="n"/>
      <c r="AU408" s="2" t="n"/>
      <c r="AV408" s="2" t="n"/>
      <c r="AW408" s="2" t="n"/>
      <c r="AX408" s="2" t="n"/>
      <c r="AY408" s="2" t="n"/>
      <c r="AZ408" s="2" t="n"/>
      <c r="BA408" s="2" t="n"/>
      <c r="BB408" s="2" t="n"/>
      <c r="BC408" s="2" t="n"/>
      <c r="BD408" s="2" t="n"/>
      <c r="BE408" s="2" t="n"/>
      <c r="BF408" s="2" t="n"/>
      <c r="BG408" s="2" t="n"/>
      <c r="BH408" s="2" t="n"/>
      <c r="BI408" s="2" t="n"/>
      <c r="BJ408" s="2" t="n"/>
      <c r="BK408" s="2" t="n"/>
      <c r="BL408" s="2" t="n"/>
      <c r="BM408" s="2" t="n"/>
      <c r="BN408" s="2" t="n"/>
      <c r="BO408" s="2" t="n"/>
      <c r="BP408" s="2" t="n"/>
      <c r="BQ408" s="2" t="n"/>
      <c r="BR408" s="2" t="n"/>
      <c r="BS408" s="2" t="n"/>
      <c r="BT408" s="2" t="n"/>
      <c r="BU408" s="2" t="n"/>
      <c r="BV408" s="2" t="n"/>
      <c r="BW408" s="2" t="n"/>
    </row>
    <row r="409" ht="15.75" customFormat="1" customHeight="1" s="40">
      <c r="A409" s="93">
        <f>IF(F409&lt;&gt;"",1+MAX($A$2:A408),"")</f>
        <v/>
      </c>
      <c r="B409" s="116" t="n"/>
      <c r="C409" s="300" t="inlineStr">
        <is>
          <t>LIGHT FIXTURES</t>
        </is>
      </c>
      <c r="D409" s="373" t="n"/>
      <c r="E409" s="97" t="n"/>
      <c r="F409" s="373" t="n"/>
      <c r="G409" s="98" t="n"/>
      <c r="H409" s="374" t="n"/>
      <c r="I409" s="375" t="n"/>
      <c r="J409" s="380" t="n"/>
      <c r="K409" s="377" t="n"/>
      <c r="L409" s="378" t="n"/>
      <c r="M409" s="402" t="n"/>
      <c r="N409" s="18" t="n"/>
      <c r="O409" s="2" t="n"/>
      <c r="P409" s="2" t="n"/>
      <c r="Q409" s="2" t="n"/>
      <c r="R409" s="2" t="n"/>
      <c r="S409" s="2" t="n"/>
      <c r="T409" s="2" t="n"/>
      <c r="U409" s="2" t="n"/>
      <c r="V409" s="2" t="n"/>
      <c r="W409" s="2" t="n"/>
      <c r="X409" s="2" t="n"/>
      <c r="Y409" s="2" t="n"/>
      <c r="Z409" s="2" t="n"/>
      <c r="AA409" s="2" t="n"/>
      <c r="AB409" s="2" t="n"/>
      <c r="AC409" s="2" t="n"/>
      <c r="AD409" s="2" t="n"/>
      <c r="AE409" s="2" t="n"/>
      <c r="AF409" s="2" t="n"/>
      <c r="AG409" s="2" t="n"/>
      <c r="AH409" s="2" t="n"/>
      <c r="AI409" s="2" t="n"/>
      <c r="AJ409" s="2" t="n"/>
      <c r="AK409" s="2" t="n"/>
      <c r="AL409" s="2" t="n"/>
      <c r="AM409" s="2" t="n"/>
      <c r="AN409" s="2" t="n"/>
      <c r="AO409" s="2" t="n"/>
      <c r="AP409" s="2" t="n"/>
      <c r="AQ409" s="2" t="n"/>
      <c r="AR409" s="2" t="n"/>
      <c r="AS409" s="2" t="n"/>
      <c r="AT409" s="2" t="n"/>
      <c r="AU409" s="2" t="n"/>
      <c r="AV409" s="2" t="n"/>
      <c r="AW409" s="2" t="n"/>
      <c r="AX409" s="2" t="n"/>
      <c r="AY409" s="2" t="n"/>
      <c r="AZ409" s="2" t="n"/>
      <c r="BA409" s="2" t="n"/>
      <c r="BB409" s="2" t="n"/>
      <c r="BC409" s="2" t="n"/>
      <c r="BD409" s="2" t="n"/>
      <c r="BE409" s="2" t="n"/>
      <c r="BF409" s="2" t="n"/>
      <c r="BG409" s="2" t="n"/>
      <c r="BH409" s="2" t="n"/>
      <c r="BI409" s="2" t="n"/>
      <c r="BJ409" s="2" t="n"/>
      <c r="BK409" s="2" t="n"/>
      <c r="BL409" s="2" t="n"/>
      <c r="BM409" s="2" t="n"/>
      <c r="BN409" s="2" t="n"/>
      <c r="BO409" s="2" t="n"/>
      <c r="BP409" s="2" t="n"/>
      <c r="BQ409" s="2" t="n"/>
      <c r="BR409" s="2" t="n"/>
      <c r="BS409" s="2" t="n"/>
      <c r="BT409" s="2" t="n"/>
      <c r="BU409" s="2" t="n"/>
      <c r="BV409" s="2" t="n"/>
      <c r="BW409" s="2" t="n"/>
    </row>
    <row r="410" ht="31.5" customFormat="1" customHeight="1" s="40">
      <c r="A410" s="93">
        <f>IF(F410&lt;&gt;"",1+MAX($A$2:A409),"")</f>
        <v/>
      </c>
      <c r="B410" s="116" t="n"/>
      <c r="C410" s="95" t="inlineStr">
        <is>
          <t>Surface Mounted 4' Led Tube With Built In Occupancy Sensor, 18 Watts</t>
        </is>
      </c>
      <c r="D410" s="373" t="n">
        <v>5</v>
      </c>
      <c r="E410" s="97" t="n">
        <v>0</v>
      </c>
      <c r="F410" s="373">
        <f>(1+E410)*D410</f>
        <v/>
      </c>
      <c r="G410" s="98" t="inlineStr">
        <is>
          <t>EA</t>
        </is>
      </c>
      <c r="H410" s="374" t="n">
        <v>210</v>
      </c>
      <c r="I410" s="375">
        <f>H410*F410</f>
        <v/>
      </c>
      <c r="J410" s="380" t="n">
        <v>140</v>
      </c>
      <c r="K410" s="417">
        <f>J410*F410</f>
        <v/>
      </c>
      <c r="L410" s="378">
        <f>K410+I410</f>
        <v/>
      </c>
      <c r="M410" s="402" t="n"/>
      <c r="N410" s="18" t="n"/>
      <c r="O410" s="2" t="n"/>
      <c r="P410" s="2" t="n"/>
      <c r="Q410" s="2" t="n"/>
      <c r="R410" s="2" t="n"/>
      <c r="S410" s="2" t="n"/>
      <c r="T410" s="2" t="n"/>
      <c r="U410" s="2" t="n"/>
      <c r="V410" s="2" t="n"/>
      <c r="W410" s="2" t="n"/>
      <c r="X410" s="2" t="n"/>
      <c r="Y410" s="2" t="n"/>
      <c r="Z410" s="2" t="n"/>
      <c r="AA410" s="2" t="n"/>
      <c r="AB410" s="2" t="n"/>
      <c r="AC410" s="2" t="n"/>
      <c r="AD410" s="2" t="n"/>
      <c r="AE410" s="2" t="n"/>
      <c r="AF410" s="2" t="n"/>
      <c r="AG410" s="2" t="n"/>
      <c r="AH410" s="2" t="n"/>
      <c r="AI410" s="2" t="n"/>
      <c r="AJ410" s="2" t="n"/>
      <c r="AK410" s="2" t="n"/>
      <c r="AL410" s="2" t="n"/>
      <c r="AM410" s="2" t="n"/>
      <c r="AN410" s="2" t="n"/>
      <c r="AO410" s="2" t="n"/>
      <c r="AP410" s="2" t="n"/>
      <c r="AQ410" s="2" t="n"/>
      <c r="AR410" s="2" t="n"/>
      <c r="AS410" s="2" t="n"/>
      <c r="AT410" s="2" t="n"/>
      <c r="AU410" s="2" t="n"/>
      <c r="AV410" s="2" t="n"/>
      <c r="AW410" s="2" t="n"/>
      <c r="AX410" s="2" t="n"/>
      <c r="AY410" s="2" t="n"/>
      <c r="AZ410" s="2" t="n"/>
      <c r="BA410" s="2" t="n"/>
      <c r="BB410" s="2" t="n"/>
      <c r="BC410" s="2" t="n"/>
      <c r="BD410" s="2" t="n"/>
      <c r="BE410" s="2" t="n"/>
      <c r="BF410" s="2" t="n"/>
      <c r="BG410" s="2" t="n"/>
      <c r="BH410" s="2" t="n"/>
      <c r="BI410" s="2" t="n"/>
      <c r="BJ410" s="2" t="n"/>
      <c r="BK410" s="2" t="n"/>
      <c r="BL410" s="2" t="n"/>
      <c r="BM410" s="2" t="n"/>
      <c r="BN410" s="2" t="n"/>
      <c r="BO410" s="2" t="n"/>
      <c r="BP410" s="2" t="n"/>
      <c r="BQ410" s="2" t="n"/>
      <c r="BR410" s="2" t="n"/>
      <c r="BS410" s="2" t="n"/>
      <c r="BT410" s="2" t="n"/>
      <c r="BU410" s="2" t="n"/>
      <c r="BV410" s="2" t="n"/>
      <c r="BW410" s="2" t="n"/>
    </row>
    <row r="411" ht="15.75" customFormat="1" customHeight="1" s="40">
      <c r="A411" s="93">
        <f>IF(F411&lt;&gt;"",1+MAX($A$2:A410),"")</f>
        <v/>
      </c>
      <c r="B411" s="116" t="n"/>
      <c r="C411" s="95" t="inlineStr">
        <is>
          <t>Surface Mounted 4' Led Tube, 18 Watts</t>
        </is>
      </c>
      <c r="D411" s="373" t="n">
        <v>6</v>
      </c>
      <c r="E411" s="97" t="n">
        <v>0</v>
      </c>
      <c r="F411" s="373">
        <f>(1+E411)*D411</f>
        <v/>
      </c>
      <c r="G411" s="98" t="inlineStr">
        <is>
          <t>EA</t>
        </is>
      </c>
      <c r="H411" s="374" t="n">
        <v>210</v>
      </c>
      <c r="I411" s="375">
        <f>H411*F411</f>
        <v/>
      </c>
      <c r="J411" s="380" t="n">
        <v>140</v>
      </c>
      <c r="K411" s="417">
        <f>J411*F411</f>
        <v/>
      </c>
      <c r="L411" s="378">
        <f>K411+I411</f>
        <v/>
      </c>
      <c r="M411" s="402" t="n"/>
      <c r="N411" s="18" t="n"/>
      <c r="O411" s="2" t="n"/>
      <c r="P411" s="2" t="n"/>
      <c r="Q411" s="2" t="n"/>
      <c r="R411" s="2" t="n"/>
      <c r="S411" s="2" t="n"/>
      <c r="T411" s="2" t="n"/>
      <c r="U411" s="2" t="n"/>
      <c r="V411" s="2" t="n"/>
      <c r="W411" s="2" t="n"/>
      <c r="X411" s="2" t="n"/>
      <c r="Y411" s="2" t="n"/>
      <c r="Z411" s="2" t="n"/>
      <c r="AA411" s="2" t="n"/>
      <c r="AB411" s="2" t="n"/>
      <c r="AC411" s="2" t="n"/>
      <c r="AD411" s="2" t="n"/>
      <c r="AE411" s="2" t="n"/>
      <c r="AF411" s="2" t="n"/>
      <c r="AG411" s="2" t="n"/>
      <c r="AH411" s="2" t="n"/>
      <c r="AI411" s="2" t="n"/>
      <c r="AJ411" s="2" t="n"/>
      <c r="AK411" s="2" t="n"/>
      <c r="AL411" s="2" t="n"/>
      <c r="AM411" s="2" t="n"/>
      <c r="AN411" s="2" t="n"/>
      <c r="AO411" s="2" t="n"/>
      <c r="AP411" s="2" t="n"/>
      <c r="AQ411" s="2" t="n"/>
      <c r="AR411" s="2" t="n"/>
      <c r="AS411" s="2" t="n"/>
      <c r="AT411" s="2" t="n"/>
      <c r="AU411" s="2" t="n"/>
      <c r="AV411" s="2" t="n"/>
      <c r="AW411" s="2" t="n"/>
      <c r="AX411" s="2" t="n"/>
      <c r="AY411" s="2" t="n"/>
      <c r="AZ411" s="2" t="n"/>
      <c r="BA411" s="2" t="n"/>
      <c r="BB411" s="2" t="n"/>
      <c r="BC411" s="2" t="n"/>
      <c r="BD411" s="2" t="n"/>
      <c r="BE411" s="2" t="n"/>
      <c r="BF411" s="2" t="n"/>
      <c r="BG411" s="2" t="n"/>
      <c r="BH411" s="2" t="n"/>
      <c r="BI411" s="2" t="n"/>
      <c r="BJ411" s="2" t="n"/>
      <c r="BK411" s="2" t="n"/>
      <c r="BL411" s="2" t="n"/>
      <c r="BM411" s="2" t="n"/>
      <c r="BN411" s="2" t="n"/>
      <c r="BO411" s="2" t="n"/>
      <c r="BP411" s="2" t="n"/>
      <c r="BQ411" s="2" t="n"/>
      <c r="BR411" s="2" t="n"/>
      <c r="BS411" s="2" t="n"/>
      <c r="BT411" s="2" t="n"/>
      <c r="BU411" s="2" t="n"/>
      <c r="BV411" s="2" t="n"/>
      <c r="BW411" s="2" t="n"/>
    </row>
    <row r="412" ht="15.75" customFormat="1" customHeight="1" s="40">
      <c r="A412" s="93">
        <f>IF(F412&lt;&gt;"",1+MAX($A$2:A411),"")</f>
        <v/>
      </c>
      <c r="B412" s="116" t="n"/>
      <c r="C412" s="95" t="inlineStr">
        <is>
          <t>Weather Proof Wall Mounted Led Fixture, 12 Watts, Nema 3 Rated</t>
        </is>
      </c>
      <c r="D412" s="373" t="n">
        <v>31</v>
      </c>
      <c r="E412" s="97" t="n">
        <v>0</v>
      </c>
      <c r="F412" s="373">
        <f>(1+E412)*D412</f>
        <v/>
      </c>
      <c r="G412" s="98" t="inlineStr">
        <is>
          <t>EA</t>
        </is>
      </c>
      <c r="H412" s="374" t="n">
        <v>160</v>
      </c>
      <c r="I412" s="375">
        <f>H412*F412</f>
        <v/>
      </c>
      <c r="J412" s="380" t="n">
        <v>115</v>
      </c>
      <c r="K412" s="417">
        <f>J412*F412</f>
        <v/>
      </c>
      <c r="L412" s="378">
        <f>K412+I412</f>
        <v/>
      </c>
      <c r="M412" s="402" t="n"/>
      <c r="N412" s="18" t="n"/>
      <c r="O412" s="2" t="n"/>
      <c r="P412" s="2" t="n"/>
      <c r="Q412" s="2" t="n"/>
      <c r="R412" s="2" t="n"/>
      <c r="S412" s="2" t="n"/>
      <c r="T412" s="2" t="n"/>
      <c r="U412" s="2" t="n"/>
      <c r="V412" s="2" t="n"/>
      <c r="W412" s="2" t="n"/>
      <c r="X412" s="2" t="n"/>
      <c r="Y412" s="2" t="n"/>
      <c r="Z412" s="2" t="n"/>
      <c r="AA412" s="2" t="n"/>
      <c r="AB412" s="2" t="n"/>
      <c r="AC412" s="2" t="n"/>
      <c r="AD412" s="2" t="n"/>
      <c r="AE412" s="2" t="n"/>
      <c r="AF412" s="2" t="n"/>
      <c r="AG412" s="2" t="n"/>
      <c r="AH412" s="2" t="n"/>
      <c r="AI412" s="2" t="n"/>
      <c r="AJ412" s="2" t="n"/>
      <c r="AK412" s="2" t="n"/>
      <c r="AL412" s="2" t="n"/>
      <c r="AM412" s="2" t="n"/>
      <c r="AN412" s="2" t="n"/>
      <c r="AO412" s="2" t="n"/>
      <c r="AP412" s="2" t="n"/>
      <c r="AQ412" s="2" t="n"/>
      <c r="AR412" s="2" t="n"/>
      <c r="AS412" s="2" t="n"/>
      <c r="AT412" s="2" t="n"/>
      <c r="AU412" s="2" t="n"/>
      <c r="AV412" s="2" t="n"/>
      <c r="AW412" s="2" t="n"/>
      <c r="AX412" s="2" t="n"/>
      <c r="AY412" s="2" t="n"/>
      <c r="AZ412" s="2" t="n"/>
      <c r="BA412" s="2" t="n"/>
      <c r="BB412" s="2" t="n"/>
      <c r="BC412" s="2" t="n"/>
      <c r="BD412" s="2" t="n"/>
      <c r="BE412" s="2" t="n"/>
      <c r="BF412" s="2" t="n"/>
      <c r="BG412" s="2" t="n"/>
      <c r="BH412" s="2" t="n"/>
      <c r="BI412" s="2" t="n"/>
      <c r="BJ412" s="2" t="n"/>
      <c r="BK412" s="2" t="n"/>
      <c r="BL412" s="2" t="n"/>
      <c r="BM412" s="2" t="n"/>
      <c r="BN412" s="2" t="n"/>
      <c r="BO412" s="2" t="n"/>
      <c r="BP412" s="2" t="n"/>
      <c r="BQ412" s="2" t="n"/>
      <c r="BR412" s="2" t="n"/>
      <c r="BS412" s="2" t="n"/>
      <c r="BT412" s="2" t="n"/>
      <c r="BU412" s="2" t="n"/>
      <c r="BV412" s="2" t="n"/>
      <c r="BW412" s="2" t="n"/>
    </row>
    <row r="413" ht="63" customFormat="1" customHeight="1" s="40">
      <c r="A413" s="93">
        <f>IF(F413&lt;&gt;"",1+MAX($A$2:A412),"")</f>
        <v/>
      </c>
      <c r="B413" s="116" t="n"/>
      <c r="C413" s="95" t="inlineStr">
        <is>
          <t>Weather Proof Wall Mounted Emergency Led_x000D_
Unit- Equipment With An Integral 90 Min. Back- Up, 120V, Nema-3 Rated_x000D_
Manufacturer: Lithonia, Model: Quantum Series Elm2 Led</t>
        </is>
      </c>
      <c r="D413" s="373" t="n">
        <v>29</v>
      </c>
      <c r="E413" s="97" t="n">
        <v>0</v>
      </c>
      <c r="F413" s="373">
        <f>(1+E413)*D413</f>
        <v/>
      </c>
      <c r="G413" s="98" t="inlineStr">
        <is>
          <t>EA</t>
        </is>
      </c>
      <c r="H413" s="374" t="n">
        <v>175</v>
      </c>
      <c r="I413" s="375">
        <f>H413*F413</f>
        <v/>
      </c>
      <c r="J413" s="380" t="n">
        <v>120</v>
      </c>
      <c r="K413" s="417">
        <f>J413*F413</f>
        <v/>
      </c>
      <c r="L413" s="378">
        <f>K413+I413</f>
        <v/>
      </c>
      <c r="M413" s="402" t="n"/>
      <c r="N413" s="18" t="n"/>
      <c r="O413" s="2" t="n"/>
      <c r="P413" s="2" t="n"/>
      <c r="Q413" s="2" t="n"/>
      <c r="R413" s="2" t="n"/>
      <c r="S413" s="2" t="n"/>
      <c r="T413" s="2" t="n"/>
      <c r="U413" s="2" t="n"/>
      <c r="V413" s="2" t="n"/>
      <c r="W413" s="2" t="n"/>
      <c r="X413" s="2" t="n"/>
      <c r="Y413" s="2" t="n"/>
      <c r="Z413" s="2" t="n"/>
      <c r="AA413" s="2" t="n"/>
      <c r="AB413" s="2" t="n"/>
      <c r="AC413" s="2" t="n"/>
      <c r="AD413" s="2" t="n"/>
      <c r="AE413" s="2" t="n"/>
      <c r="AF413" s="2" t="n"/>
      <c r="AG413" s="2" t="n"/>
      <c r="AH413" s="2" t="n"/>
      <c r="AI413" s="2" t="n"/>
      <c r="AJ413" s="2" t="n"/>
      <c r="AK413" s="2" t="n"/>
      <c r="AL413" s="2" t="n"/>
      <c r="AM413" s="2" t="n"/>
      <c r="AN413" s="2" t="n"/>
      <c r="AO413" s="2" t="n"/>
      <c r="AP413" s="2" t="n"/>
      <c r="AQ413" s="2" t="n"/>
      <c r="AR413" s="2" t="n"/>
      <c r="AS413" s="2" t="n"/>
      <c r="AT413" s="2" t="n"/>
      <c r="AU413" s="2" t="n"/>
      <c r="AV413" s="2" t="n"/>
      <c r="AW413" s="2" t="n"/>
      <c r="AX413" s="2" t="n"/>
      <c r="AY413" s="2" t="n"/>
      <c r="AZ413" s="2" t="n"/>
      <c r="BA413" s="2" t="n"/>
      <c r="BB413" s="2" t="n"/>
      <c r="BC413" s="2" t="n"/>
      <c r="BD413" s="2" t="n"/>
      <c r="BE413" s="2" t="n"/>
      <c r="BF413" s="2" t="n"/>
      <c r="BG413" s="2" t="n"/>
      <c r="BH413" s="2" t="n"/>
      <c r="BI413" s="2" t="n"/>
      <c r="BJ413" s="2" t="n"/>
      <c r="BK413" s="2" t="n"/>
      <c r="BL413" s="2" t="n"/>
      <c r="BM413" s="2" t="n"/>
      <c r="BN413" s="2" t="n"/>
      <c r="BO413" s="2" t="n"/>
      <c r="BP413" s="2" t="n"/>
      <c r="BQ413" s="2" t="n"/>
      <c r="BR413" s="2" t="n"/>
      <c r="BS413" s="2" t="n"/>
      <c r="BT413" s="2" t="n"/>
      <c r="BU413" s="2" t="n"/>
      <c r="BV413" s="2" t="n"/>
      <c r="BW413" s="2" t="n"/>
    </row>
    <row r="414" ht="47.25" customFormat="1" customHeight="1" s="40">
      <c r="A414" s="93">
        <f>IF(F414&lt;&gt;"",1+MAX($A$2:A413),"")</f>
        <v/>
      </c>
      <c r="B414" s="116" t="n"/>
      <c r="C414" s="95" t="inlineStr">
        <is>
          <t>Wall Mounted Emergency Led_x000D_
Unit- Equipment With An Integral 90 Min. Back- Up, 120V_x000D_
Manufacturer: Lithonia, Model: Quantum Series Elm2 Led</t>
        </is>
      </c>
      <c r="D414" s="373" t="n">
        <v>59</v>
      </c>
      <c r="E414" s="97" t="n">
        <v>0</v>
      </c>
      <c r="F414" s="373">
        <f>(1+E414)*D414</f>
        <v/>
      </c>
      <c r="G414" s="98" t="inlineStr">
        <is>
          <t>EA</t>
        </is>
      </c>
      <c r="H414" s="374" t="n">
        <v>175</v>
      </c>
      <c r="I414" s="375">
        <f>H414*F414</f>
        <v/>
      </c>
      <c r="J414" s="380" t="n">
        <v>120</v>
      </c>
      <c r="K414" s="417">
        <f>J414*F414</f>
        <v/>
      </c>
      <c r="L414" s="378">
        <f>K414+I414</f>
        <v/>
      </c>
      <c r="M414" s="402" t="n"/>
      <c r="N414" s="18" t="n"/>
      <c r="O414" s="2" t="n"/>
      <c r="P414" s="2" t="n"/>
      <c r="Q414" s="2" t="n"/>
      <c r="R414" s="2" t="n"/>
      <c r="S414" s="2" t="n"/>
      <c r="T414" s="2" t="n"/>
      <c r="U414" s="2" t="n"/>
      <c r="V414" s="2" t="n"/>
      <c r="W414" s="2" t="n"/>
      <c r="X414" s="2" t="n"/>
      <c r="Y414" s="2" t="n"/>
      <c r="Z414" s="2" t="n"/>
      <c r="AA414" s="2" t="n"/>
      <c r="AB414" s="2" t="n"/>
      <c r="AC414" s="2" t="n"/>
      <c r="AD414" s="2" t="n"/>
      <c r="AE414" s="2" t="n"/>
      <c r="AF414" s="2" t="n"/>
      <c r="AG414" s="2" t="n"/>
      <c r="AH414" s="2" t="n"/>
      <c r="AI414" s="2" t="n"/>
      <c r="AJ414" s="2" t="n"/>
      <c r="AK414" s="2" t="n"/>
      <c r="AL414" s="2" t="n"/>
      <c r="AM414" s="2" t="n"/>
      <c r="AN414" s="2" t="n"/>
      <c r="AO414" s="2" t="n"/>
      <c r="AP414" s="2" t="n"/>
      <c r="AQ414" s="2" t="n"/>
      <c r="AR414" s="2" t="n"/>
      <c r="AS414" s="2" t="n"/>
      <c r="AT414" s="2" t="n"/>
      <c r="AU414" s="2" t="n"/>
      <c r="AV414" s="2" t="n"/>
      <c r="AW414" s="2" t="n"/>
      <c r="AX414" s="2" t="n"/>
      <c r="AY414" s="2" t="n"/>
      <c r="AZ414" s="2" t="n"/>
      <c r="BA414" s="2" t="n"/>
      <c r="BB414" s="2" t="n"/>
      <c r="BC414" s="2" t="n"/>
      <c r="BD414" s="2" t="n"/>
      <c r="BE414" s="2" t="n"/>
      <c r="BF414" s="2" t="n"/>
      <c r="BG414" s="2" t="n"/>
      <c r="BH414" s="2" t="n"/>
      <c r="BI414" s="2" t="n"/>
      <c r="BJ414" s="2" t="n"/>
      <c r="BK414" s="2" t="n"/>
      <c r="BL414" s="2" t="n"/>
      <c r="BM414" s="2" t="n"/>
      <c r="BN414" s="2" t="n"/>
      <c r="BO414" s="2" t="n"/>
      <c r="BP414" s="2" t="n"/>
      <c r="BQ414" s="2" t="n"/>
      <c r="BR414" s="2" t="n"/>
      <c r="BS414" s="2" t="n"/>
      <c r="BT414" s="2" t="n"/>
      <c r="BU414" s="2" t="n"/>
      <c r="BV414" s="2" t="n"/>
      <c r="BW414" s="2" t="n"/>
    </row>
    <row r="415" ht="15.75" customFormat="1" customHeight="1" s="40">
      <c r="A415" s="93">
        <f>IF(F415&lt;&gt;"",1+MAX($A$2:A414),"")</f>
        <v/>
      </c>
      <c r="B415" s="116" t="n"/>
      <c r="C415" s="95" t="inlineStr">
        <is>
          <t>Recessed Mounted 12" Diameter Led Down Light, 12 Watts</t>
        </is>
      </c>
      <c r="D415" s="373" t="n">
        <v>46</v>
      </c>
      <c r="E415" s="97" t="n">
        <v>0</v>
      </c>
      <c r="F415" s="373">
        <f>(1+E415)*D415</f>
        <v/>
      </c>
      <c r="G415" s="98" t="inlineStr">
        <is>
          <t>EA</t>
        </is>
      </c>
      <c r="H415" s="374" t="n">
        <v>165</v>
      </c>
      <c r="I415" s="375">
        <f>H415*F415</f>
        <v/>
      </c>
      <c r="J415" s="380" t="n">
        <v>116</v>
      </c>
      <c r="K415" s="417">
        <f>J415*F415</f>
        <v/>
      </c>
      <c r="L415" s="378">
        <f>K415+I415</f>
        <v/>
      </c>
      <c r="M415" s="402" t="n"/>
      <c r="N415" s="18" t="n"/>
      <c r="O415" s="2" t="n"/>
      <c r="P415" s="2" t="n"/>
      <c r="Q415" s="2" t="n"/>
      <c r="R415" s="2" t="n"/>
      <c r="S415" s="2" t="n"/>
      <c r="T415" s="2" t="n"/>
      <c r="U415" s="2" t="n"/>
      <c r="V415" s="2" t="n"/>
      <c r="W415" s="2" t="n"/>
      <c r="X415" s="2" t="n"/>
      <c r="Y415" s="2" t="n"/>
      <c r="Z415" s="2" t="n"/>
      <c r="AA415" s="2" t="n"/>
      <c r="AB415" s="2" t="n"/>
      <c r="AC415" s="2" t="n"/>
      <c r="AD415" s="2" t="n"/>
      <c r="AE415" s="2" t="n"/>
      <c r="AF415" s="2" t="n"/>
      <c r="AG415" s="2" t="n"/>
      <c r="AH415" s="2" t="n"/>
      <c r="AI415" s="2" t="n"/>
      <c r="AJ415" s="2" t="n"/>
      <c r="AK415" s="2" t="n"/>
      <c r="AL415" s="2" t="n"/>
      <c r="AM415" s="2" t="n"/>
      <c r="AN415" s="2" t="n"/>
      <c r="AO415" s="2" t="n"/>
      <c r="AP415" s="2" t="n"/>
      <c r="AQ415" s="2" t="n"/>
      <c r="AR415" s="2" t="n"/>
      <c r="AS415" s="2" t="n"/>
      <c r="AT415" s="2" t="n"/>
      <c r="AU415" s="2" t="n"/>
      <c r="AV415" s="2" t="n"/>
      <c r="AW415" s="2" t="n"/>
      <c r="AX415" s="2" t="n"/>
      <c r="AY415" s="2" t="n"/>
      <c r="AZ415" s="2" t="n"/>
      <c r="BA415" s="2" t="n"/>
      <c r="BB415" s="2" t="n"/>
      <c r="BC415" s="2" t="n"/>
      <c r="BD415" s="2" t="n"/>
      <c r="BE415" s="2" t="n"/>
      <c r="BF415" s="2" t="n"/>
      <c r="BG415" s="2" t="n"/>
      <c r="BH415" s="2" t="n"/>
      <c r="BI415" s="2" t="n"/>
      <c r="BJ415" s="2" t="n"/>
      <c r="BK415" s="2" t="n"/>
      <c r="BL415" s="2" t="n"/>
      <c r="BM415" s="2" t="n"/>
      <c r="BN415" s="2" t="n"/>
      <c r="BO415" s="2" t="n"/>
      <c r="BP415" s="2" t="n"/>
      <c r="BQ415" s="2" t="n"/>
      <c r="BR415" s="2" t="n"/>
      <c r="BS415" s="2" t="n"/>
      <c r="BT415" s="2" t="n"/>
      <c r="BU415" s="2" t="n"/>
      <c r="BV415" s="2" t="n"/>
      <c r="BW415" s="2" t="n"/>
    </row>
    <row r="416" ht="15.75" customFormat="1" customHeight="1" s="40">
      <c r="A416" s="93">
        <f>IF(F416&lt;&gt;"",1+MAX($A$2:A415),"")</f>
        <v/>
      </c>
      <c r="B416" s="116" t="n"/>
      <c r="C416" s="95" t="inlineStr">
        <is>
          <t>Recessed Mounted 14" Diameter Led Down Light, 12 Watts</t>
        </is>
      </c>
      <c r="D416" s="373" t="n">
        <v>29</v>
      </c>
      <c r="E416" s="97" t="n">
        <v>0</v>
      </c>
      <c r="F416" s="373">
        <f>(1+E416)*D416</f>
        <v/>
      </c>
      <c r="G416" s="98" t="inlineStr">
        <is>
          <t>EA</t>
        </is>
      </c>
      <c r="H416" s="374" t="n">
        <v>170</v>
      </c>
      <c r="I416" s="375">
        <f>H416*F416</f>
        <v/>
      </c>
      <c r="J416" s="380" t="n">
        <v>118</v>
      </c>
      <c r="K416" s="417">
        <f>J416*F416</f>
        <v/>
      </c>
      <c r="L416" s="378">
        <f>K416+I416</f>
        <v/>
      </c>
      <c r="M416" s="402" t="n"/>
      <c r="N416" s="18" t="n"/>
      <c r="O416" s="2" t="n"/>
      <c r="P416" s="2" t="n"/>
      <c r="Q416" s="2" t="n"/>
      <c r="R416" s="2" t="n"/>
      <c r="S416" s="2" t="n"/>
      <c r="T416" s="2" t="n"/>
      <c r="U416" s="2" t="n"/>
      <c r="V416" s="2" t="n"/>
      <c r="W416" s="2" t="n"/>
      <c r="X416" s="2" t="n"/>
      <c r="Y416" s="2" t="n"/>
      <c r="Z416" s="2" t="n"/>
      <c r="AA416" s="2" t="n"/>
      <c r="AB416" s="2" t="n"/>
      <c r="AC416" s="2" t="n"/>
      <c r="AD416" s="2" t="n"/>
      <c r="AE416" s="2" t="n"/>
      <c r="AF416" s="2" t="n"/>
      <c r="AG416" s="2" t="n"/>
      <c r="AH416" s="2" t="n"/>
      <c r="AI416" s="2" t="n"/>
      <c r="AJ416" s="2" t="n"/>
      <c r="AK416" s="2" t="n"/>
      <c r="AL416" s="2" t="n"/>
      <c r="AM416" s="2" t="n"/>
      <c r="AN416" s="2" t="n"/>
      <c r="AO416" s="2" t="n"/>
      <c r="AP416" s="2" t="n"/>
      <c r="AQ416" s="2" t="n"/>
      <c r="AR416" s="2" t="n"/>
      <c r="AS416" s="2" t="n"/>
      <c r="AT416" s="2" t="n"/>
      <c r="AU416" s="2" t="n"/>
      <c r="AV416" s="2" t="n"/>
      <c r="AW416" s="2" t="n"/>
      <c r="AX416" s="2" t="n"/>
      <c r="AY416" s="2" t="n"/>
      <c r="AZ416" s="2" t="n"/>
      <c r="BA416" s="2" t="n"/>
      <c r="BB416" s="2" t="n"/>
      <c r="BC416" s="2" t="n"/>
      <c r="BD416" s="2" t="n"/>
      <c r="BE416" s="2" t="n"/>
      <c r="BF416" s="2" t="n"/>
      <c r="BG416" s="2" t="n"/>
      <c r="BH416" s="2" t="n"/>
      <c r="BI416" s="2" t="n"/>
      <c r="BJ416" s="2" t="n"/>
      <c r="BK416" s="2" t="n"/>
      <c r="BL416" s="2" t="n"/>
      <c r="BM416" s="2" t="n"/>
      <c r="BN416" s="2" t="n"/>
      <c r="BO416" s="2" t="n"/>
      <c r="BP416" s="2" t="n"/>
      <c r="BQ416" s="2" t="n"/>
      <c r="BR416" s="2" t="n"/>
      <c r="BS416" s="2" t="n"/>
      <c r="BT416" s="2" t="n"/>
      <c r="BU416" s="2" t="n"/>
      <c r="BV416" s="2" t="n"/>
      <c r="BW416" s="2" t="n"/>
    </row>
    <row r="417" ht="15.75" customFormat="1" customHeight="1" s="40">
      <c r="A417" s="93">
        <f>IF(F417&lt;&gt;"",1+MAX($A$2:A416),"")</f>
        <v/>
      </c>
      <c r="B417" s="116" t="n"/>
      <c r="C417" s="95" t="inlineStr">
        <is>
          <t>Wall  Mounted 14" Diameter Led Down Light, 12 Watts</t>
        </is>
      </c>
      <c r="D417" s="373" t="n">
        <v>1</v>
      </c>
      <c r="E417" s="97" t="n">
        <v>0</v>
      </c>
      <c r="F417" s="373">
        <f>(1+E417)*D417</f>
        <v/>
      </c>
      <c r="G417" s="98" t="inlineStr">
        <is>
          <t>EA</t>
        </is>
      </c>
      <c r="H417" s="374" t="n">
        <v>170</v>
      </c>
      <c r="I417" s="375">
        <f>H417*F417</f>
        <v/>
      </c>
      <c r="J417" s="380" t="n">
        <v>118</v>
      </c>
      <c r="K417" s="417">
        <f>J417*F417</f>
        <v/>
      </c>
      <c r="L417" s="378">
        <f>K417+I417</f>
        <v/>
      </c>
      <c r="M417" s="402" t="n"/>
      <c r="N417" s="18" t="n"/>
      <c r="O417" s="2" t="n"/>
      <c r="P417" s="2" t="n"/>
      <c r="Q417" s="2" t="n"/>
      <c r="R417" s="2" t="n"/>
      <c r="S417" s="2" t="n"/>
      <c r="T417" s="2" t="n"/>
      <c r="U417" s="2" t="n"/>
      <c r="V417" s="2" t="n"/>
      <c r="W417" s="2" t="n"/>
      <c r="X417" s="2" t="n"/>
      <c r="Y417" s="2" t="n"/>
      <c r="Z417" s="2" t="n"/>
      <c r="AA417" s="2" t="n"/>
      <c r="AB417" s="2" t="n"/>
      <c r="AC417" s="2" t="n"/>
      <c r="AD417" s="2" t="n"/>
      <c r="AE417" s="2" t="n"/>
      <c r="AF417" s="2" t="n"/>
      <c r="AG417" s="2" t="n"/>
      <c r="AH417" s="2" t="n"/>
      <c r="AI417" s="2" t="n"/>
      <c r="AJ417" s="2" t="n"/>
      <c r="AK417" s="2" t="n"/>
      <c r="AL417" s="2" t="n"/>
      <c r="AM417" s="2" t="n"/>
      <c r="AN417" s="2" t="n"/>
      <c r="AO417" s="2" t="n"/>
      <c r="AP417" s="2" t="n"/>
      <c r="AQ417" s="2" t="n"/>
      <c r="AR417" s="2" t="n"/>
      <c r="AS417" s="2" t="n"/>
      <c r="AT417" s="2" t="n"/>
      <c r="AU417" s="2" t="n"/>
      <c r="AV417" s="2" t="n"/>
      <c r="AW417" s="2" t="n"/>
      <c r="AX417" s="2" t="n"/>
      <c r="AY417" s="2" t="n"/>
      <c r="AZ417" s="2" t="n"/>
      <c r="BA417" s="2" t="n"/>
      <c r="BB417" s="2" t="n"/>
      <c r="BC417" s="2" t="n"/>
      <c r="BD417" s="2" t="n"/>
      <c r="BE417" s="2" t="n"/>
      <c r="BF417" s="2" t="n"/>
      <c r="BG417" s="2" t="n"/>
      <c r="BH417" s="2" t="n"/>
      <c r="BI417" s="2" t="n"/>
      <c r="BJ417" s="2" t="n"/>
      <c r="BK417" s="2" t="n"/>
      <c r="BL417" s="2" t="n"/>
      <c r="BM417" s="2" t="n"/>
      <c r="BN417" s="2" t="n"/>
      <c r="BO417" s="2" t="n"/>
      <c r="BP417" s="2" t="n"/>
      <c r="BQ417" s="2" t="n"/>
      <c r="BR417" s="2" t="n"/>
      <c r="BS417" s="2" t="n"/>
      <c r="BT417" s="2" t="n"/>
      <c r="BU417" s="2" t="n"/>
      <c r="BV417" s="2" t="n"/>
      <c r="BW417" s="2" t="n"/>
    </row>
    <row r="418" ht="31.5" customFormat="1" customHeight="1" s="40">
      <c r="A418" s="93">
        <f>IF(F418&lt;&gt;"",1+MAX($A$2:A417),"")</f>
        <v/>
      </c>
      <c r="B418" s="116" t="n"/>
      <c r="C418" s="95" t="inlineStr">
        <is>
          <t>Recessed Mounted 12" Diameter Led Down Light With Built- In Occupancy Sensor, 12 Watts</t>
        </is>
      </c>
      <c r="D418" s="373" t="n">
        <v>48</v>
      </c>
      <c r="E418" s="97" t="n">
        <v>0</v>
      </c>
      <c r="F418" s="373">
        <f>(1+E418)*D418</f>
        <v/>
      </c>
      <c r="G418" s="98" t="inlineStr">
        <is>
          <t>EA</t>
        </is>
      </c>
      <c r="H418" s="374" t="n">
        <v>165</v>
      </c>
      <c r="I418" s="375">
        <f>H418*F418</f>
        <v/>
      </c>
      <c r="J418" s="380" t="n">
        <v>116</v>
      </c>
      <c r="K418" s="417">
        <f>J418*F418</f>
        <v/>
      </c>
      <c r="L418" s="378">
        <f>K418+I418</f>
        <v/>
      </c>
      <c r="M418" s="402" t="n"/>
      <c r="N418" s="18" t="n"/>
      <c r="O418" s="2" t="n"/>
      <c r="P418" s="2" t="n"/>
      <c r="Q418" s="2" t="n"/>
      <c r="R418" s="2" t="n"/>
      <c r="S418" s="2" t="n"/>
      <c r="T418" s="2" t="n"/>
      <c r="U418" s="2" t="n"/>
      <c r="V418" s="2" t="n"/>
      <c r="W418" s="2" t="n"/>
      <c r="X418" s="2" t="n"/>
      <c r="Y418" s="2" t="n"/>
      <c r="Z418" s="2" t="n"/>
      <c r="AA418" s="2" t="n"/>
      <c r="AB418" s="2" t="n"/>
      <c r="AC418" s="2" t="n"/>
      <c r="AD418" s="2" t="n"/>
      <c r="AE418" s="2" t="n"/>
      <c r="AF418" s="2" t="n"/>
      <c r="AG418" s="2" t="n"/>
      <c r="AH418" s="2" t="n"/>
      <c r="AI418" s="2" t="n"/>
      <c r="AJ418" s="2" t="n"/>
      <c r="AK418" s="2" t="n"/>
      <c r="AL418" s="2" t="n"/>
      <c r="AM418" s="2" t="n"/>
      <c r="AN418" s="2" t="n"/>
      <c r="AO418" s="2" t="n"/>
      <c r="AP418" s="2" t="n"/>
      <c r="AQ418" s="2" t="n"/>
      <c r="AR418" s="2" t="n"/>
      <c r="AS418" s="2" t="n"/>
      <c r="AT418" s="2" t="n"/>
      <c r="AU418" s="2" t="n"/>
      <c r="AV418" s="2" t="n"/>
      <c r="AW418" s="2" t="n"/>
      <c r="AX418" s="2" t="n"/>
      <c r="AY418" s="2" t="n"/>
      <c r="AZ418" s="2" t="n"/>
      <c r="BA418" s="2" t="n"/>
      <c r="BB418" s="2" t="n"/>
      <c r="BC418" s="2" t="n"/>
      <c r="BD418" s="2" t="n"/>
      <c r="BE418" s="2" t="n"/>
      <c r="BF418" s="2" t="n"/>
      <c r="BG418" s="2" t="n"/>
      <c r="BH418" s="2" t="n"/>
      <c r="BI418" s="2" t="n"/>
      <c r="BJ418" s="2" t="n"/>
      <c r="BK418" s="2" t="n"/>
      <c r="BL418" s="2" t="n"/>
      <c r="BM418" s="2" t="n"/>
      <c r="BN418" s="2" t="n"/>
      <c r="BO418" s="2" t="n"/>
      <c r="BP418" s="2" t="n"/>
      <c r="BQ418" s="2" t="n"/>
      <c r="BR418" s="2" t="n"/>
      <c r="BS418" s="2" t="n"/>
      <c r="BT418" s="2" t="n"/>
      <c r="BU418" s="2" t="n"/>
      <c r="BV418" s="2" t="n"/>
      <c r="BW418" s="2" t="n"/>
    </row>
    <row r="419" ht="63" customFormat="1" customHeight="1" s="40">
      <c r="A419" s="93">
        <f>IF(F419&lt;&gt;"",1+MAX($A$2:A418),"")</f>
        <v/>
      </c>
      <c r="B419" s="116" t="n"/>
      <c r="C419" s="95" t="inlineStr">
        <is>
          <t>Ceiling Mounted Emergency Exit Sign With An Integral 90 Min. Back- Up, 120V 
Manufacturer: Lithonia, Model: Quantum Series, Thermoplastic Lqm El N</t>
        </is>
      </c>
      <c r="D419" s="373" t="n">
        <v>6</v>
      </c>
      <c r="E419" s="97" t="n">
        <v>0</v>
      </c>
      <c r="F419" s="373">
        <f>(1+E419)*D419</f>
        <v/>
      </c>
      <c r="G419" s="98" t="inlineStr">
        <is>
          <t>EA</t>
        </is>
      </c>
      <c r="H419" s="374" t="n">
        <v>155</v>
      </c>
      <c r="I419" s="375">
        <f>H419*F419</f>
        <v/>
      </c>
      <c r="J419" s="380" t="n">
        <v>110</v>
      </c>
      <c r="K419" s="417">
        <f>J419*F419</f>
        <v/>
      </c>
      <c r="L419" s="378">
        <f>K419+I419</f>
        <v/>
      </c>
      <c r="M419" s="402" t="n"/>
      <c r="N419" s="18" t="n"/>
      <c r="O419" s="2" t="n"/>
      <c r="P419" s="2" t="n"/>
      <c r="Q419" s="2" t="n"/>
      <c r="R419" s="2" t="n"/>
      <c r="S419" s="2" t="n"/>
      <c r="T419" s="2" t="n"/>
      <c r="U419" s="2" t="n"/>
      <c r="V419" s="2" t="n"/>
      <c r="W419" s="2" t="n"/>
      <c r="X419" s="2" t="n"/>
      <c r="Y419" s="2" t="n"/>
      <c r="Z419" s="2" t="n"/>
      <c r="AA419" s="2" t="n"/>
      <c r="AB419" s="2" t="n"/>
      <c r="AC419" s="2" t="n"/>
      <c r="AD419" s="2" t="n"/>
      <c r="AE419" s="2" t="n"/>
      <c r="AF419" s="2" t="n"/>
      <c r="AG419" s="2" t="n"/>
      <c r="AH419" s="2" t="n"/>
      <c r="AI419" s="2" t="n"/>
      <c r="AJ419" s="2" t="n"/>
      <c r="AK419" s="2" t="n"/>
      <c r="AL419" s="2" t="n"/>
      <c r="AM419" s="2" t="n"/>
      <c r="AN419" s="2" t="n"/>
      <c r="AO419" s="2" t="n"/>
      <c r="AP419" s="2" t="n"/>
      <c r="AQ419" s="2" t="n"/>
      <c r="AR419" s="2" t="n"/>
      <c r="AS419" s="2" t="n"/>
      <c r="AT419" s="2" t="n"/>
      <c r="AU419" s="2" t="n"/>
      <c r="AV419" s="2" t="n"/>
      <c r="AW419" s="2" t="n"/>
      <c r="AX419" s="2" t="n"/>
      <c r="AY419" s="2" t="n"/>
      <c r="AZ419" s="2" t="n"/>
      <c r="BA419" s="2" t="n"/>
      <c r="BB419" s="2" t="n"/>
      <c r="BC419" s="2" t="n"/>
      <c r="BD419" s="2" t="n"/>
      <c r="BE419" s="2" t="n"/>
      <c r="BF419" s="2" t="n"/>
      <c r="BG419" s="2" t="n"/>
      <c r="BH419" s="2" t="n"/>
      <c r="BI419" s="2" t="n"/>
      <c r="BJ419" s="2" t="n"/>
      <c r="BK419" s="2" t="n"/>
      <c r="BL419" s="2" t="n"/>
      <c r="BM419" s="2" t="n"/>
      <c r="BN419" s="2" t="n"/>
      <c r="BO419" s="2" t="n"/>
      <c r="BP419" s="2" t="n"/>
      <c r="BQ419" s="2" t="n"/>
      <c r="BR419" s="2" t="n"/>
      <c r="BS419" s="2" t="n"/>
      <c r="BT419" s="2" t="n"/>
      <c r="BU419" s="2" t="n"/>
      <c r="BV419" s="2" t="n"/>
      <c r="BW419" s="2" t="n"/>
    </row>
    <row r="420" ht="31.5" customFormat="1" customHeight="1" s="40">
      <c r="A420" s="93">
        <f>IF(F420&lt;&gt;"",1+MAX($A$2:A419),"")</f>
        <v/>
      </c>
      <c r="B420" s="116" t="n"/>
      <c r="C420" s="95" t="inlineStr">
        <is>
          <t>Surface Mounted 4' Led Tube With 90- Min Battery Unit, 18 Watts
Manufacturer: Rethink, Model: Rt48-4K110</t>
        </is>
      </c>
      <c r="D420" s="373" t="n">
        <v>1</v>
      </c>
      <c r="E420" s="97" t="n">
        <v>0</v>
      </c>
      <c r="F420" s="373">
        <f>(1+E420)*D420</f>
        <v/>
      </c>
      <c r="G420" s="98" t="inlineStr">
        <is>
          <t>EA</t>
        </is>
      </c>
      <c r="H420" s="374" t="n">
        <v>210</v>
      </c>
      <c r="I420" s="375">
        <f>H420*F420</f>
        <v/>
      </c>
      <c r="J420" s="380" t="n">
        <v>140</v>
      </c>
      <c r="K420" s="417">
        <f>J420*F420</f>
        <v/>
      </c>
      <c r="L420" s="378">
        <f>K420+I420</f>
        <v/>
      </c>
      <c r="M420" s="402" t="n"/>
      <c r="N420" s="18" t="n"/>
      <c r="O420" s="2" t="n"/>
      <c r="P420" s="2" t="n"/>
      <c r="Q420" s="2" t="n"/>
      <c r="R420" s="2" t="n"/>
      <c r="S420" s="2" t="n"/>
      <c r="T420" s="2" t="n"/>
      <c r="U420" s="2" t="n"/>
      <c r="V420" s="2" t="n"/>
      <c r="W420" s="2" t="n"/>
      <c r="X420" s="2" t="n"/>
      <c r="Y420" s="2" t="n"/>
      <c r="Z420" s="2" t="n"/>
      <c r="AA420" s="2" t="n"/>
      <c r="AB420" s="2" t="n"/>
      <c r="AC420" s="2" t="n"/>
      <c r="AD420" s="2" t="n"/>
      <c r="AE420" s="2" t="n"/>
      <c r="AF420" s="2" t="n"/>
      <c r="AG420" s="2" t="n"/>
      <c r="AH420" s="2" t="n"/>
      <c r="AI420" s="2" t="n"/>
      <c r="AJ420" s="2" t="n"/>
      <c r="AK420" s="2" t="n"/>
      <c r="AL420" s="2" t="n"/>
      <c r="AM420" s="2" t="n"/>
      <c r="AN420" s="2" t="n"/>
      <c r="AO420" s="2" t="n"/>
      <c r="AP420" s="2" t="n"/>
      <c r="AQ420" s="2" t="n"/>
      <c r="AR420" s="2" t="n"/>
      <c r="AS420" s="2" t="n"/>
      <c r="AT420" s="2" t="n"/>
      <c r="AU420" s="2" t="n"/>
      <c r="AV420" s="2" t="n"/>
      <c r="AW420" s="2" t="n"/>
      <c r="AX420" s="2" t="n"/>
      <c r="AY420" s="2" t="n"/>
      <c r="AZ420" s="2" t="n"/>
      <c r="BA420" s="2" t="n"/>
      <c r="BB420" s="2" t="n"/>
      <c r="BC420" s="2" t="n"/>
      <c r="BD420" s="2" t="n"/>
      <c r="BE420" s="2" t="n"/>
      <c r="BF420" s="2" t="n"/>
      <c r="BG420" s="2" t="n"/>
      <c r="BH420" s="2" t="n"/>
      <c r="BI420" s="2" t="n"/>
      <c r="BJ420" s="2" t="n"/>
      <c r="BK420" s="2" t="n"/>
      <c r="BL420" s="2" t="n"/>
      <c r="BM420" s="2" t="n"/>
      <c r="BN420" s="2" t="n"/>
      <c r="BO420" s="2" t="n"/>
      <c r="BP420" s="2" t="n"/>
      <c r="BQ420" s="2" t="n"/>
      <c r="BR420" s="2" t="n"/>
      <c r="BS420" s="2" t="n"/>
      <c r="BT420" s="2" t="n"/>
      <c r="BU420" s="2" t="n"/>
      <c r="BV420" s="2" t="n"/>
      <c r="BW420" s="2" t="n"/>
    </row>
    <row r="421" ht="63" customFormat="1" customHeight="1" s="40">
      <c r="A421" s="93">
        <f>IF(F421&lt;&gt;"",1+MAX($A$2:A420),"")</f>
        <v/>
      </c>
      <c r="B421" s="116" t="n"/>
      <c r="C421" s="95" t="inlineStr">
        <is>
          <t>Weather Proof Emergency Unit- Equipment/ Exit- Sign Combination With An Integral 90 Min. Back- Up, 120V And Wih A Built- In Photocell And Motion Sensor Device_x000D_
Manufacturer: Lithonia, Model: Quantum Series Lhqm Led</t>
        </is>
      </c>
      <c r="D421" s="373" t="n">
        <v>2</v>
      </c>
      <c r="E421" s="97" t="n">
        <v>0</v>
      </c>
      <c r="F421" s="373">
        <f>(1+E421)*D421</f>
        <v/>
      </c>
      <c r="G421" s="98" t="inlineStr">
        <is>
          <t>EA</t>
        </is>
      </c>
      <c r="H421" s="374" t="n">
        <v>160</v>
      </c>
      <c r="I421" s="375">
        <f>H421*F421</f>
        <v/>
      </c>
      <c r="J421" s="380" t="n">
        <v>115</v>
      </c>
      <c r="K421" s="417">
        <f>J421*F421</f>
        <v/>
      </c>
      <c r="L421" s="378">
        <f>K421+I421</f>
        <v/>
      </c>
      <c r="M421" s="402" t="n"/>
      <c r="N421" s="18" t="n"/>
      <c r="O421" s="2" t="n"/>
      <c r="P421" s="2" t="n"/>
      <c r="Q421" s="2" t="n"/>
      <c r="R421" s="2" t="n"/>
      <c r="S421" s="2" t="n"/>
      <c r="T421" s="2" t="n"/>
      <c r="U421" s="2" t="n"/>
      <c r="V421" s="2" t="n"/>
      <c r="W421" s="2" t="n"/>
      <c r="X421" s="2" t="n"/>
      <c r="Y421" s="2" t="n"/>
      <c r="Z421" s="2" t="n"/>
      <c r="AA421" s="2" t="n"/>
      <c r="AB421" s="2" t="n"/>
      <c r="AC421" s="2" t="n"/>
      <c r="AD421" s="2" t="n"/>
      <c r="AE421" s="2" t="n"/>
      <c r="AF421" s="2" t="n"/>
      <c r="AG421" s="2" t="n"/>
      <c r="AH421" s="2" t="n"/>
      <c r="AI421" s="2" t="n"/>
      <c r="AJ421" s="2" t="n"/>
      <c r="AK421" s="2" t="n"/>
      <c r="AL421" s="2" t="n"/>
      <c r="AM421" s="2" t="n"/>
      <c r="AN421" s="2" t="n"/>
      <c r="AO421" s="2" t="n"/>
      <c r="AP421" s="2" t="n"/>
      <c r="AQ421" s="2" t="n"/>
      <c r="AR421" s="2" t="n"/>
      <c r="AS421" s="2" t="n"/>
      <c r="AT421" s="2" t="n"/>
      <c r="AU421" s="2" t="n"/>
      <c r="AV421" s="2" t="n"/>
      <c r="AW421" s="2" t="n"/>
      <c r="AX421" s="2" t="n"/>
      <c r="AY421" s="2" t="n"/>
      <c r="AZ421" s="2" t="n"/>
      <c r="BA421" s="2" t="n"/>
      <c r="BB421" s="2" t="n"/>
      <c r="BC421" s="2" t="n"/>
      <c r="BD421" s="2" t="n"/>
      <c r="BE421" s="2" t="n"/>
      <c r="BF421" s="2" t="n"/>
      <c r="BG421" s="2" t="n"/>
      <c r="BH421" s="2" t="n"/>
      <c r="BI421" s="2" t="n"/>
      <c r="BJ421" s="2" t="n"/>
      <c r="BK421" s="2" t="n"/>
      <c r="BL421" s="2" t="n"/>
      <c r="BM421" s="2" t="n"/>
      <c r="BN421" s="2" t="n"/>
      <c r="BO421" s="2" t="n"/>
      <c r="BP421" s="2" t="n"/>
      <c r="BQ421" s="2" t="n"/>
      <c r="BR421" s="2" t="n"/>
      <c r="BS421" s="2" t="n"/>
      <c r="BT421" s="2" t="n"/>
      <c r="BU421" s="2" t="n"/>
      <c r="BV421" s="2" t="n"/>
      <c r="BW421" s="2" t="n"/>
    </row>
    <row r="422" ht="15.75" customFormat="1" customHeight="1" s="40">
      <c r="A422" s="93">
        <f>IF(F422&lt;&gt;"",1+MAX($A$2:A421),"")</f>
        <v/>
      </c>
      <c r="B422" s="116" t="n"/>
      <c r="C422" s="95" t="inlineStr">
        <is>
          <t>Wall Mounted Led Fixture, 12 Watts</t>
        </is>
      </c>
      <c r="D422" s="373" t="n">
        <v>148</v>
      </c>
      <c r="E422" s="97" t="n">
        <v>0</v>
      </c>
      <c r="F422" s="373">
        <f>(1+E422)*D422</f>
        <v/>
      </c>
      <c r="G422" s="98" t="inlineStr">
        <is>
          <t>EA</t>
        </is>
      </c>
      <c r="H422" s="374" t="n">
        <v>160</v>
      </c>
      <c r="I422" s="375">
        <f>H422*F422</f>
        <v/>
      </c>
      <c r="J422" s="380" t="n">
        <v>115</v>
      </c>
      <c r="K422" s="417">
        <f>J422*F422</f>
        <v/>
      </c>
      <c r="L422" s="378">
        <f>K422+I422</f>
        <v/>
      </c>
      <c r="M422" s="402" t="n"/>
      <c r="N422" s="18" t="n"/>
      <c r="O422" s="2" t="n"/>
      <c r="P422" s="2" t="n"/>
      <c r="Q422" s="2" t="n"/>
      <c r="R422" s="2" t="n"/>
      <c r="S422" s="2" t="n"/>
      <c r="T422" s="2" t="n"/>
      <c r="U422" s="2" t="n"/>
      <c r="V422" s="2" t="n"/>
      <c r="W422" s="2" t="n"/>
      <c r="X422" s="2" t="n"/>
      <c r="Y422" s="2" t="n"/>
      <c r="Z422" s="2" t="n"/>
      <c r="AA422" s="2" t="n"/>
      <c r="AB422" s="2" t="n"/>
      <c r="AC422" s="2" t="n"/>
      <c r="AD422" s="2" t="n"/>
      <c r="AE422" s="2" t="n"/>
      <c r="AF422" s="2" t="n"/>
      <c r="AG422" s="2" t="n"/>
      <c r="AH422" s="2" t="n"/>
      <c r="AI422" s="2" t="n"/>
      <c r="AJ422" s="2" t="n"/>
      <c r="AK422" s="2" t="n"/>
      <c r="AL422" s="2" t="n"/>
      <c r="AM422" s="2" t="n"/>
      <c r="AN422" s="2" t="n"/>
      <c r="AO422" s="2" t="n"/>
      <c r="AP422" s="2" t="n"/>
      <c r="AQ422" s="2" t="n"/>
      <c r="AR422" s="2" t="n"/>
      <c r="AS422" s="2" t="n"/>
      <c r="AT422" s="2" t="n"/>
      <c r="AU422" s="2" t="n"/>
      <c r="AV422" s="2" t="n"/>
      <c r="AW422" s="2" t="n"/>
      <c r="AX422" s="2" t="n"/>
      <c r="AY422" s="2" t="n"/>
      <c r="AZ422" s="2" t="n"/>
      <c r="BA422" s="2" t="n"/>
      <c r="BB422" s="2" t="n"/>
      <c r="BC422" s="2" t="n"/>
      <c r="BD422" s="2" t="n"/>
      <c r="BE422" s="2" t="n"/>
      <c r="BF422" s="2" t="n"/>
      <c r="BG422" s="2" t="n"/>
      <c r="BH422" s="2" t="n"/>
      <c r="BI422" s="2" t="n"/>
      <c r="BJ422" s="2" t="n"/>
      <c r="BK422" s="2" t="n"/>
      <c r="BL422" s="2" t="n"/>
      <c r="BM422" s="2" t="n"/>
      <c r="BN422" s="2" t="n"/>
      <c r="BO422" s="2" t="n"/>
      <c r="BP422" s="2" t="n"/>
      <c r="BQ422" s="2" t="n"/>
      <c r="BR422" s="2" t="n"/>
      <c r="BS422" s="2" t="n"/>
      <c r="BT422" s="2" t="n"/>
      <c r="BU422" s="2" t="n"/>
      <c r="BV422" s="2" t="n"/>
      <c r="BW422" s="2" t="n"/>
    </row>
    <row r="423" ht="15.75" customFormat="1" customHeight="1" s="40">
      <c r="A423" s="93">
        <f>IF(F423&lt;&gt;"",1+MAX($A$2:A422),"")</f>
        <v/>
      </c>
      <c r="B423" s="116" t="n"/>
      <c r="C423" s="95" t="inlineStr">
        <is>
          <t>Recessed Mounted 9" Diameter Led Down Light, 12 Watts</t>
        </is>
      </c>
      <c r="D423" s="373" t="n">
        <v>296</v>
      </c>
      <c r="E423" s="97" t="n">
        <v>0</v>
      </c>
      <c r="F423" s="373">
        <f>(1+E423)*D423</f>
        <v/>
      </c>
      <c r="G423" s="98" t="inlineStr">
        <is>
          <t>EA</t>
        </is>
      </c>
      <c r="H423" s="374" t="n">
        <v>155</v>
      </c>
      <c r="I423" s="375">
        <f>H423*F423</f>
        <v/>
      </c>
      <c r="J423" s="380" t="n">
        <v>110</v>
      </c>
      <c r="K423" s="417">
        <f>J423*F423</f>
        <v/>
      </c>
      <c r="L423" s="378">
        <f>K423+I423</f>
        <v/>
      </c>
      <c r="M423" s="402" t="n"/>
      <c r="N423" s="18" t="n"/>
      <c r="O423" s="2" t="n"/>
      <c r="P423" s="2" t="n"/>
      <c r="Q423" s="2" t="n"/>
      <c r="R423" s="2" t="n"/>
      <c r="S423" s="2" t="n"/>
      <c r="T423" s="2" t="n"/>
      <c r="U423" s="2" t="n"/>
      <c r="V423" s="2" t="n"/>
      <c r="W423" s="2" t="n"/>
      <c r="X423" s="2" t="n"/>
      <c r="Y423" s="2" t="n"/>
      <c r="Z423" s="2" t="n"/>
      <c r="AA423" s="2" t="n"/>
      <c r="AB423" s="2" t="n"/>
      <c r="AC423" s="2" t="n"/>
      <c r="AD423" s="2" t="n"/>
      <c r="AE423" s="2" t="n"/>
      <c r="AF423" s="2" t="n"/>
      <c r="AG423" s="2" t="n"/>
      <c r="AH423" s="2" t="n"/>
      <c r="AI423" s="2" t="n"/>
      <c r="AJ423" s="2" t="n"/>
      <c r="AK423" s="2" t="n"/>
      <c r="AL423" s="2" t="n"/>
      <c r="AM423" s="2" t="n"/>
      <c r="AN423" s="2" t="n"/>
      <c r="AO423" s="2" t="n"/>
      <c r="AP423" s="2" t="n"/>
      <c r="AQ423" s="2" t="n"/>
      <c r="AR423" s="2" t="n"/>
      <c r="AS423" s="2" t="n"/>
      <c r="AT423" s="2" t="n"/>
      <c r="AU423" s="2" t="n"/>
      <c r="AV423" s="2" t="n"/>
      <c r="AW423" s="2" t="n"/>
      <c r="AX423" s="2" t="n"/>
      <c r="AY423" s="2" t="n"/>
      <c r="AZ423" s="2" t="n"/>
      <c r="BA423" s="2" t="n"/>
      <c r="BB423" s="2" t="n"/>
      <c r="BC423" s="2" t="n"/>
      <c r="BD423" s="2" t="n"/>
      <c r="BE423" s="2" t="n"/>
      <c r="BF423" s="2" t="n"/>
      <c r="BG423" s="2" t="n"/>
      <c r="BH423" s="2" t="n"/>
      <c r="BI423" s="2" t="n"/>
      <c r="BJ423" s="2" t="n"/>
      <c r="BK423" s="2" t="n"/>
      <c r="BL423" s="2" t="n"/>
      <c r="BM423" s="2" t="n"/>
      <c r="BN423" s="2" t="n"/>
      <c r="BO423" s="2" t="n"/>
      <c r="BP423" s="2" t="n"/>
      <c r="BQ423" s="2" t="n"/>
      <c r="BR423" s="2" t="n"/>
      <c r="BS423" s="2" t="n"/>
      <c r="BT423" s="2" t="n"/>
      <c r="BU423" s="2" t="n"/>
      <c r="BV423" s="2" t="n"/>
      <c r="BW423" s="2" t="n"/>
    </row>
    <row r="424" ht="31.5" customFormat="1" customHeight="1" s="40">
      <c r="A424" s="93">
        <f>IF(F424&lt;&gt;"",1+MAX($A$2:A423),"")</f>
        <v/>
      </c>
      <c r="B424" s="116" t="n"/>
      <c r="C424" s="95" t="inlineStr">
        <is>
          <t>Recessed Mounted 9" Diameter Residential Grade Led Down Light, 12 Watts</t>
        </is>
      </c>
      <c r="D424" s="373" t="n">
        <v>694</v>
      </c>
      <c r="E424" s="97" t="n">
        <v>0</v>
      </c>
      <c r="F424" s="373">
        <f>(1+E424)*D424</f>
        <v/>
      </c>
      <c r="G424" s="98" t="inlineStr">
        <is>
          <t>EA</t>
        </is>
      </c>
      <c r="H424" s="374" t="n">
        <v>155</v>
      </c>
      <c r="I424" s="375">
        <f>H424*F424</f>
        <v/>
      </c>
      <c r="J424" s="380" t="n">
        <v>110</v>
      </c>
      <c r="K424" s="417">
        <f>J424*F424</f>
        <v/>
      </c>
      <c r="L424" s="378">
        <f>K424+I424</f>
        <v/>
      </c>
      <c r="M424" s="402" t="n"/>
      <c r="N424" s="18" t="n"/>
      <c r="O424" s="2" t="n"/>
      <c r="P424" s="2" t="n"/>
      <c r="Q424" s="2" t="n"/>
      <c r="R424" s="2" t="n"/>
      <c r="S424" s="2" t="n"/>
      <c r="T424" s="2" t="n"/>
      <c r="U424" s="2" t="n"/>
      <c r="V424" s="2" t="n"/>
      <c r="W424" s="2" t="n"/>
      <c r="X424" s="2" t="n"/>
      <c r="Y424" s="2" t="n"/>
      <c r="Z424" s="2" t="n"/>
      <c r="AA424" s="2" t="n"/>
      <c r="AB424" s="2" t="n"/>
      <c r="AC424" s="2" t="n"/>
      <c r="AD424" s="2" t="n"/>
      <c r="AE424" s="2" t="n"/>
      <c r="AF424" s="2" t="n"/>
      <c r="AG424" s="2" t="n"/>
      <c r="AH424" s="2" t="n"/>
      <c r="AI424" s="2" t="n"/>
      <c r="AJ424" s="2" t="n"/>
      <c r="AK424" s="2" t="n"/>
      <c r="AL424" s="2" t="n"/>
      <c r="AM424" s="2" t="n"/>
      <c r="AN424" s="2" t="n"/>
      <c r="AO424" s="2" t="n"/>
      <c r="AP424" s="2" t="n"/>
      <c r="AQ424" s="2" t="n"/>
      <c r="AR424" s="2" t="n"/>
      <c r="AS424" s="2" t="n"/>
      <c r="AT424" s="2" t="n"/>
      <c r="AU424" s="2" t="n"/>
      <c r="AV424" s="2" t="n"/>
      <c r="AW424" s="2" t="n"/>
      <c r="AX424" s="2" t="n"/>
      <c r="AY424" s="2" t="n"/>
      <c r="AZ424" s="2" t="n"/>
      <c r="BA424" s="2" t="n"/>
      <c r="BB424" s="2" t="n"/>
      <c r="BC424" s="2" t="n"/>
      <c r="BD424" s="2" t="n"/>
      <c r="BE424" s="2" t="n"/>
      <c r="BF424" s="2" t="n"/>
      <c r="BG424" s="2" t="n"/>
      <c r="BH424" s="2" t="n"/>
      <c r="BI424" s="2" t="n"/>
      <c r="BJ424" s="2" t="n"/>
      <c r="BK424" s="2" t="n"/>
      <c r="BL424" s="2" t="n"/>
      <c r="BM424" s="2" t="n"/>
      <c r="BN424" s="2" t="n"/>
      <c r="BO424" s="2" t="n"/>
      <c r="BP424" s="2" t="n"/>
      <c r="BQ424" s="2" t="n"/>
      <c r="BR424" s="2" t="n"/>
      <c r="BS424" s="2" t="n"/>
      <c r="BT424" s="2" t="n"/>
      <c r="BU424" s="2" t="n"/>
      <c r="BV424" s="2" t="n"/>
      <c r="BW424" s="2" t="n"/>
    </row>
    <row r="425" ht="15.75" customFormat="1" customHeight="1" s="40">
      <c r="A425" s="93">
        <f>IF(F425&lt;&gt;"",1+MAX($A$2:A424),"")</f>
        <v/>
      </c>
      <c r="B425" s="116" t="n"/>
      <c r="C425" s="300" t="inlineStr">
        <is>
          <t>LIGHTING CONTROLLERS</t>
        </is>
      </c>
      <c r="D425" s="373" t="n"/>
      <c r="E425" s="97" t="n"/>
      <c r="F425" s="373" t="n"/>
      <c r="G425" s="98" t="n"/>
      <c r="H425" s="374" t="n"/>
      <c r="I425" s="375" t="n"/>
      <c r="J425" s="380" t="n"/>
      <c r="K425" s="377" t="n"/>
      <c r="L425" s="378" t="n"/>
      <c r="M425" s="402" t="n"/>
      <c r="N425" s="18" t="n"/>
      <c r="O425" s="2" t="n"/>
      <c r="P425" s="2" t="n"/>
      <c r="Q425" s="2" t="n"/>
      <c r="R425" s="2" t="n"/>
      <c r="S425" s="2" t="n"/>
      <c r="T425" s="2" t="n"/>
      <c r="U425" s="2" t="n"/>
      <c r="V425" s="2" t="n"/>
      <c r="W425" s="2" t="n"/>
      <c r="X425" s="2" t="n"/>
      <c r="Y425" s="2" t="n"/>
      <c r="Z425" s="2" t="n"/>
      <c r="AA425" s="2" t="n"/>
      <c r="AB425" s="2" t="n"/>
      <c r="AC425" s="2" t="n"/>
      <c r="AD425" s="2" t="n"/>
      <c r="AE425" s="2" t="n"/>
      <c r="AF425" s="2" t="n"/>
      <c r="AG425" s="2" t="n"/>
      <c r="AH425" s="2" t="n"/>
      <c r="AI425" s="2" t="n"/>
      <c r="AJ425" s="2" t="n"/>
      <c r="AK425" s="2" t="n"/>
      <c r="AL425" s="2" t="n"/>
      <c r="AM425" s="2" t="n"/>
      <c r="AN425" s="2" t="n"/>
      <c r="AO425" s="2" t="n"/>
      <c r="AP425" s="2" t="n"/>
      <c r="AQ425" s="2" t="n"/>
      <c r="AR425" s="2" t="n"/>
      <c r="AS425" s="2" t="n"/>
      <c r="AT425" s="2" t="n"/>
      <c r="AU425" s="2" t="n"/>
      <c r="AV425" s="2" t="n"/>
      <c r="AW425" s="2" t="n"/>
      <c r="AX425" s="2" t="n"/>
      <c r="AY425" s="2" t="n"/>
      <c r="AZ425" s="2" t="n"/>
      <c r="BA425" s="2" t="n"/>
      <c r="BB425" s="2" t="n"/>
      <c r="BC425" s="2" t="n"/>
      <c r="BD425" s="2" t="n"/>
      <c r="BE425" s="2" t="n"/>
      <c r="BF425" s="2" t="n"/>
      <c r="BG425" s="2" t="n"/>
      <c r="BH425" s="2" t="n"/>
      <c r="BI425" s="2" t="n"/>
      <c r="BJ425" s="2" t="n"/>
      <c r="BK425" s="2" t="n"/>
      <c r="BL425" s="2" t="n"/>
      <c r="BM425" s="2" t="n"/>
      <c r="BN425" s="2" t="n"/>
      <c r="BO425" s="2" t="n"/>
      <c r="BP425" s="2" t="n"/>
      <c r="BQ425" s="2" t="n"/>
      <c r="BR425" s="2" t="n"/>
      <c r="BS425" s="2" t="n"/>
      <c r="BT425" s="2" t="n"/>
      <c r="BU425" s="2" t="n"/>
      <c r="BV425" s="2" t="n"/>
      <c r="BW425" s="2" t="n"/>
    </row>
    <row r="426" ht="15.75" customFormat="1" customHeight="1" s="40">
      <c r="A426" s="93">
        <f>IF(F426&lt;&gt;"",1+MAX($A$2:A425),"")</f>
        <v/>
      </c>
      <c r="B426" s="116" t="n"/>
      <c r="C426" s="95" t="inlineStr">
        <is>
          <t>Toggle Switch</t>
        </is>
      </c>
      <c r="D426" s="373" t="n">
        <v>226</v>
      </c>
      <c r="E426" s="97" t="n">
        <v>0</v>
      </c>
      <c r="F426" s="373">
        <f>(1+E426)*D426</f>
        <v/>
      </c>
      <c r="G426" s="98" t="inlineStr">
        <is>
          <t>EA</t>
        </is>
      </c>
      <c r="H426" s="374" t="n">
        <v>18</v>
      </c>
      <c r="I426" s="375">
        <f>H426*F426</f>
        <v/>
      </c>
      <c r="J426" s="380" t="n">
        <v>62</v>
      </c>
      <c r="K426" s="417">
        <f>J426*F426</f>
        <v/>
      </c>
      <c r="L426" s="378">
        <f>K426+I426</f>
        <v/>
      </c>
      <c r="M426" s="402" t="n"/>
      <c r="N426" s="18" t="n"/>
      <c r="O426" s="2" t="n"/>
      <c r="P426" s="2" t="n"/>
      <c r="Q426" s="2" t="n"/>
      <c r="R426" s="2" t="n"/>
      <c r="S426" s="2" t="n"/>
      <c r="T426" s="2" t="n"/>
      <c r="U426" s="2" t="n"/>
      <c r="V426" s="2" t="n"/>
      <c r="W426" s="2" t="n"/>
      <c r="X426" s="2" t="n"/>
      <c r="Y426" s="2" t="n"/>
      <c r="Z426" s="2" t="n"/>
      <c r="AA426" s="2" t="n"/>
      <c r="AB426" s="2" t="n"/>
      <c r="AC426" s="2" t="n"/>
      <c r="AD426" s="2" t="n"/>
      <c r="AE426" s="2" t="n"/>
      <c r="AF426" s="2" t="n"/>
      <c r="AG426" s="2" t="n"/>
      <c r="AH426" s="2" t="n"/>
      <c r="AI426" s="2" t="n"/>
      <c r="AJ426" s="2" t="n"/>
      <c r="AK426" s="2" t="n"/>
      <c r="AL426" s="2" t="n"/>
      <c r="AM426" s="2" t="n"/>
      <c r="AN426" s="2" t="n"/>
      <c r="AO426" s="2" t="n"/>
      <c r="AP426" s="2" t="n"/>
      <c r="AQ426" s="2" t="n"/>
      <c r="AR426" s="2" t="n"/>
      <c r="AS426" s="2" t="n"/>
      <c r="AT426" s="2" t="n"/>
      <c r="AU426" s="2" t="n"/>
      <c r="AV426" s="2" t="n"/>
      <c r="AW426" s="2" t="n"/>
      <c r="AX426" s="2" t="n"/>
      <c r="AY426" s="2" t="n"/>
      <c r="AZ426" s="2" t="n"/>
      <c r="BA426" s="2" t="n"/>
      <c r="BB426" s="2" t="n"/>
      <c r="BC426" s="2" t="n"/>
      <c r="BD426" s="2" t="n"/>
      <c r="BE426" s="2" t="n"/>
      <c r="BF426" s="2" t="n"/>
      <c r="BG426" s="2" t="n"/>
      <c r="BH426" s="2" t="n"/>
      <c r="BI426" s="2" t="n"/>
      <c r="BJ426" s="2" t="n"/>
      <c r="BK426" s="2" t="n"/>
      <c r="BL426" s="2" t="n"/>
      <c r="BM426" s="2" t="n"/>
      <c r="BN426" s="2" t="n"/>
      <c r="BO426" s="2" t="n"/>
      <c r="BP426" s="2" t="n"/>
      <c r="BQ426" s="2" t="n"/>
      <c r="BR426" s="2" t="n"/>
      <c r="BS426" s="2" t="n"/>
      <c r="BT426" s="2" t="n"/>
      <c r="BU426" s="2" t="n"/>
      <c r="BV426" s="2" t="n"/>
      <c r="BW426" s="2" t="n"/>
    </row>
    <row r="427" ht="15.75" customFormat="1" customHeight="1" s="40">
      <c r="A427" s="93">
        <f>IF(F427&lt;&gt;"",1+MAX($A$2:A426),"")</f>
        <v/>
      </c>
      <c r="B427" s="116" t="n"/>
      <c r="C427" s="95" t="inlineStr">
        <is>
          <t>3- Way Toggle Switch</t>
        </is>
      </c>
      <c r="D427" s="373" t="n">
        <v>212</v>
      </c>
      <c r="E427" s="97" t="n">
        <v>0</v>
      </c>
      <c r="F427" s="373">
        <f>(1+E427)*D427</f>
        <v/>
      </c>
      <c r="G427" s="98" t="inlineStr">
        <is>
          <t>EA</t>
        </is>
      </c>
      <c r="H427" s="374" t="n">
        <v>35</v>
      </c>
      <c r="I427" s="375">
        <f>H427*F427</f>
        <v/>
      </c>
      <c r="J427" s="380" t="n">
        <v>72</v>
      </c>
      <c r="K427" s="417">
        <f>J427*F427</f>
        <v/>
      </c>
      <c r="L427" s="378">
        <f>K427+I427</f>
        <v/>
      </c>
      <c r="M427" s="402" t="n"/>
      <c r="N427" s="18" t="n"/>
      <c r="O427" s="2" t="n"/>
      <c r="P427" s="2" t="n"/>
      <c r="Q427" s="2" t="n"/>
      <c r="R427" s="2" t="n"/>
      <c r="S427" s="2" t="n"/>
      <c r="T427" s="2" t="n"/>
      <c r="U427" s="2" t="n"/>
      <c r="V427" s="2" t="n"/>
      <c r="W427" s="2" t="n"/>
      <c r="X427" s="2" t="n"/>
      <c r="Y427" s="2" t="n"/>
      <c r="Z427" s="2" t="n"/>
      <c r="AA427" s="2" t="n"/>
      <c r="AB427" s="2" t="n"/>
      <c r="AC427" s="2" t="n"/>
      <c r="AD427" s="2" t="n"/>
      <c r="AE427" s="2" t="n"/>
      <c r="AF427" s="2" t="n"/>
      <c r="AG427" s="2" t="n"/>
      <c r="AH427" s="2" t="n"/>
      <c r="AI427" s="2" t="n"/>
      <c r="AJ427" s="2" t="n"/>
      <c r="AK427" s="2" t="n"/>
      <c r="AL427" s="2" t="n"/>
      <c r="AM427" s="2" t="n"/>
      <c r="AN427" s="2" t="n"/>
      <c r="AO427" s="2" t="n"/>
      <c r="AP427" s="2" t="n"/>
      <c r="AQ427" s="2" t="n"/>
      <c r="AR427" s="2" t="n"/>
      <c r="AS427" s="2" t="n"/>
      <c r="AT427" s="2" t="n"/>
      <c r="AU427" s="2" t="n"/>
      <c r="AV427" s="2" t="n"/>
      <c r="AW427" s="2" t="n"/>
      <c r="AX427" s="2" t="n"/>
      <c r="AY427" s="2" t="n"/>
      <c r="AZ427" s="2" t="n"/>
      <c r="BA427" s="2" t="n"/>
      <c r="BB427" s="2" t="n"/>
      <c r="BC427" s="2" t="n"/>
      <c r="BD427" s="2" t="n"/>
      <c r="BE427" s="2" t="n"/>
      <c r="BF427" s="2" t="n"/>
      <c r="BG427" s="2" t="n"/>
      <c r="BH427" s="2" t="n"/>
      <c r="BI427" s="2" t="n"/>
      <c r="BJ427" s="2" t="n"/>
      <c r="BK427" s="2" t="n"/>
      <c r="BL427" s="2" t="n"/>
      <c r="BM427" s="2" t="n"/>
      <c r="BN427" s="2" t="n"/>
      <c r="BO427" s="2" t="n"/>
      <c r="BP427" s="2" t="n"/>
      <c r="BQ427" s="2" t="n"/>
      <c r="BR427" s="2" t="n"/>
      <c r="BS427" s="2" t="n"/>
      <c r="BT427" s="2" t="n"/>
      <c r="BU427" s="2" t="n"/>
      <c r="BV427" s="2" t="n"/>
      <c r="BW427" s="2" t="n"/>
    </row>
    <row r="428" ht="15.75" customFormat="1" customHeight="1" s="40">
      <c r="A428" s="93">
        <f>IF(F428&lt;&gt;"",1+MAX($A$2:A427),"")</f>
        <v/>
      </c>
      <c r="B428" s="116" t="n"/>
      <c r="C428" s="95" t="inlineStr">
        <is>
          <t>3- Way Dimmer Switch</t>
        </is>
      </c>
      <c r="D428" s="373" t="n">
        <v>131</v>
      </c>
      <c r="E428" s="97" t="n">
        <v>0</v>
      </c>
      <c r="F428" s="373">
        <f>(1+E428)*D428</f>
        <v/>
      </c>
      <c r="G428" s="98" t="inlineStr">
        <is>
          <t>EA</t>
        </is>
      </c>
      <c r="H428" s="374" t="n">
        <v>38</v>
      </c>
      <c r="I428" s="375">
        <f>H428*F428</f>
        <v/>
      </c>
      <c r="J428" s="380" t="n">
        <v>78</v>
      </c>
      <c r="K428" s="417">
        <f>J428*F428</f>
        <v/>
      </c>
      <c r="L428" s="378">
        <f>K428+I428</f>
        <v/>
      </c>
      <c r="M428" s="402" t="n"/>
      <c r="N428" s="18" t="n"/>
      <c r="O428" s="2" t="n"/>
      <c r="P428" s="2" t="n"/>
      <c r="Q428" s="2" t="n"/>
      <c r="R428" s="2" t="n"/>
      <c r="S428" s="2" t="n"/>
      <c r="T428" s="2" t="n"/>
      <c r="U428" s="2" t="n"/>
      <c r="V428" s="2" t="n"/>
      <c r="W428" s="2" t="n"/>
      <c r="X428" s="2" t="n"/>
      <c r="Y428" s="2" t="n"/>
      <c r="Z428" s="2" t="n"/>
      <c r="AA428" s="2" t="n"/>
      <c r="AB428" s="2" t="n"/>
      <c r="AC428" s="2" t="n"/>
      <c r="AD428" s="2" t="n"/>
      <c r="AE428" s="2" t="n"/>
      <c r="AF428" s="2" t="n"/>
      <c r="AG428" s="2" t="n"/>
      <c r="AH428" s="2" t="n"/>
      <c r="AI428" s="2" t="n"/>
      <c r="AJ428" s="2" t="n"/>
      <c r="AK428" s="2" t="n"/>
      <c r="AL428" s="2" t="n"/>
      <c r="AM428" s="2" t="n"/>
      <c r="AN428" s="2" t="n"/>
      <c r="AO428" s="2" t="n"/>
      <c r="AP428" s="2" t="n"/>
      <c r="AQ428" s="2" t="n"/>
      <c r="AR428" s="2" t="n"/>
      <c r="AS428" s="2" t="n"/>
      <c r="AT428" s="2" t="n"/>
      <c r="AU428" s="2" t="n"/>
      <c r="AV428" s="2" t="n"/>
      <c r="AW428" s="2" t="n"/>
      <c r="AX428" s="2" t="n"/>
      <c r="AY428" s="2" t="n"/>
      <c r="AZ428" s="2" t="n"/>
      <c r="BA428" s="2" t="n"/>
      <c r="BB428" s="2" t="n"/>
      <c r="BC428" s="2" t="n"/>
      <c r="BD428" s="2" t="n"/>
      <c r="BE428" s="2" t="n"/>
      <c r="BF428" s="2" t="n"/>
      <c r="BG428" s="2" t="n"/>
      <c r="BH428" s="2" t="n"/>
      <c r="BI428" s="2" t="n"/>
      <c r="BJ428" s="2" t="n"/>
      <c r="BK428" s="2" t="n"/>
      <c r="BL428" s="2" t="n"/>
      <c r="BM428" s="2" t="n"/>
      <c r="BN428" s="2" t="n"/>
      <c r="BO428" s="2" t="n"/>
      <c r="BP428" s="2" t="n"/>
      <c r="BQ428" s="2" t="n"/>
      <c r="BR428" s="2" t="n"/>
      <c r="BS428" s="2" t="n"/>
      <c r="BT428" s="2" t="n"/>
      <c r="BU428" s="2" t="n"/>
      <c r="BV428" s="2" t="n"/>
      <c r="BW428" s="2" t="n"/>
    </row>
    <row r="429" ht="15.75" customFormat="1" customHeight="1" s="40">
      <c r="A429" s="93">
        <f>IF(F429&lt;&gt;"",1+MAX($A$2:A428),"")</f>
        <v/>
      </c>
      <c r="B429" s="116" t="n"/>
      <c r="C429" s="95" t="inlineStr">
        <is>
          <t>3- Way Manually On- Automatic Off Occupancy Sensor Dimmer Switch</t>
        </is>
      </c>
      <c r="D429" s="373" t="n">
        <v>2</v>
      </c>
      <c r="E429" s="97" t="n">
        <v>0</v>
      </c>
      <c r="F429" s="373">
        <f>(1+E429)*D429</f>
        <v/>
      </c>
      <c r="G429" s="98" t="inlineStr">
        <is>
          <t>EA</t>
        </is>
      </c>
      <c r="H429" s="374" t="n">
        <v>42</v>
      </c>
      <c r="I429" s="375">
        <f>H429*F429</f>
        <v/>
      </c>
      <c r="J429" s="380" t="n">
        <v>85</v>
      </c>
      <c r="K429" s="417">
        <f>J429*F429</f>
        <v/>
      </c>
      <c r="L429" s="378">
        <f>K429+I429</f>
        <v/>
      </c>
      <c r="M429" s="402" t="n"/>
      <c r="N429" s="18" t="n"/>
      <c r="O429" s="2" t="n"/>
      <c r="P429" s="2" t="n"/>
      <c r="Q429" s="2" t="n"/>
      <c r="R429" s="2" t="n"/>
      <c r="S429" s="2" t="n"/>
      <c r="T429" s="2" t="n"/>
      <c r="U429" s="2" t="n"/>
      <c r="V429" s="2" t="n"/>
      <c r="W429" s="2" t="n"/>
      <c r="X429" s="2" t="n"/>
      <c r="Y429" s="2" t="n"/>
      <c r="Z429" s="2" t="n"/>
      <c r="AA429" s="2" t="n"/>
      <c r="AB429" s="2" t="n"/>
      <c r="AC429" s="2" t="n"/>
      <c r="AD429" s="2" t="n"/>
      <c r="AE429" s="2" t="n"/>
      <c r="AF429" s="2" t="n"/>
      <c r="AG429" s="2" t="n"/>
      <c r="AH429" s="2" t="n"/>
      <c r="AI429" s="2" t="n"/>
      <c r="AJ429" s="2" t="n"/>
      <c r="AK429" s="2" t="n"/>
      <c r="AL429" s="2" t="n"/>
      <c r="AM429" s="2" t="n"/>
      <c r="AN429" s="2" t="n"/>
      <c r="AO429" s="2" t="n"/>
      <c r="AP429" s="2" t="n"/>
      <c r="AQ429" s="2" t="n"/>
      <c r="AR429" s="2" t="n"/>
      <c r="AS429" s="2" t="n"/>
      <c r="AT429" s="2" t="n"/>
      <c r="AU429" s="2" t="n"/>
      <c r="AV429" s="2" t="n"/>
      <c r="AW429" s="2" t="n"/>
      <c r="AX429" s="2" t="n"/>
      <c r="AY429" s="2" t="n"/>
      <c r="AZ429" s="2" t="n"/>
      <c r="BA429" s="2" t="n"/>
      <c r="BB429" s="2" t="n"/>
      <c r="BC429" s="2" t="n"/>
      <c r="BD429" s="2" t="n"/>
      <c r="BE429" s="2" t="n"/>
      <c r="BF429" s="2" t="n"/>
      <c r="BG429" s="2" t="n"/>
      <c r="BH429" s="2" t="n"/>
      <c r="BI429" s="2" t="n"/>
      <c r="BJ429" s="2" t="n"/>
      <c r="BK429" s="2" t="n"/>
      <c r="BL429" s="2" t="n"/>
      <c r="BM429" s="2" t="n"/>
      <c r="BN429" s="2" t="n"/>
      <c r="BO429" s="2" t="n"/>
      <c r="BP429" s="2" t="n"/>
      <c r="BQ429" s="2" t="n"/>
      <c r="BR429" s="2" t="n"/>
      <c r="BS429" s="2" t="n"/>
      <c r="BT429" s="2" t="n"/>
      <c r="BU429" s="2" t="n"/>
      <c r="BV429" s="2" t="n"/>
      <c r="BW429" s="2" t="n"/>
    </row>
    <row r="430" ht="15.75" customFormat="1" customHeight="1" s="40">
      <c r="A430" s="93">
        <f>IF(F430&lt;&gt;"",1+MAX($A$2:A429),"")</f>
        <v/>
      </c>
      <c r="B430" s="116" t="n"/>
      <c r="C430" s="95" t="inlineStr">
        <is>
          <t>Manually On- Automatic Off Occupancy Sensor Dimmer Switch</t>
        </is>
      </c>
      <c r="D430" s="373" t="n">
        <v>87</v>
      </c>
      <c r="E430" s="97" t="n">
        <v>0</v>
      </c>
      <c r="F430" s="373">
        <f>(1+E430)*D430</f>
        <v/>
      </c>
      <c r="G430" s="98" t="inlineStr">
        <is>
          <t>EA</t>
        </is>
      </c>
      <c r="H430" s="374" t="n">
        <v>45</v>
      </c>
      <c r="I430" s="375">
        <f>H430*F430</f>
        <v/>
      </c>
      <c r="J430" s="380" t="n">
        <v>95</v>
      </c>
      <c r="K430" s="417">
        <f>J430*F430</f>
        <v/>
      </c>
      <c r="L430" s="378">
        <f>K430+I430</f>
        <v/>
      </c>
      <c r="M430" s="402" t="n"/>
      <c r="N430" s="18" t="n"/>
      <c r="O430" s="2" t="n"/>
      <c r="P430" s="2" t="n"/>
      <c r="Q430" s="2" t="n"/>
      <c r="R430" s="2" t="n"/>
      <c r="S430" s="2" t="n"/>
      <c r="T430" s="2" t="n"/>
      <c r="U430" s="2" t="n"/>
      <c r="V430" s="2" t="n"/>
      <c r="W430" s="2" t="n"/>
      <c r="X430" s="2" t="n"/>
      <c r="Y430" s="2" t="n"/>
      <c r="Z430" s="2" t="n"/>
      <c r="AA430" s="2" t="n"/>
      <c r="AB430" s="2" t="n"/>
      <c r="AC430" s="2" t="n"/>
      <c r="AD430" s="2" t="n"/>
      <c r="AE430" s="2" t="n"/>
      <c r="AF430" s="2" t="n"/>
      <c r="AG430" s="2" t="n"/>
      <c r="AH430" s="2" t="n"/>
      <c r="AI430" s="2" t="n"/>
      <c r="AJ430" s="2" t="n"/>
      <c r="AK430" s="2" t="n"/>
      <c r="AL430" s="2" t="n"/>
      <c r="AM430" s="2" t="n"/>
      <c r="AN430" s="2" t="n"/>
      <c r="AO430" s="2" t="n"/>
      <c r="AP430" s="2" t="n"/>
      <c r="AQ430" s="2" t="n"/>
      <c r="AR430" s="2" t="n"/>
      <c r="AS430" s="2" t="n"/>
      <c r="AT430" s="2" t="n"/>
      <c r="AU430" s="2" t="n"/>
      <c r="AV430" s="2" t="n"/>
      <c r="AW430" s="2" t="n"/>
      <c r="AX430" s="2" t="n"/>
      <c r="AY430" s="2" t="n"/>
      <c r="AZ430" s="2" t="n"/>
      <c r="BA430" s="2" t="n"/>
      <c r="BB430" s="2" t="n"/>
      <c r="BC430" s="2" t="n"/>
      <c r="BD430" s="2" t="n"/>
      <c r="BE430" s="2" t="n"/>
      <c r="BF430" s="2" t="n"/>
      <c r="BG430" s="2" t="n"/>
      <c r="BH430" s="2" t="n"/>
      <c r="BI430" s="2" t="n"/>
      <c r="BJ430" s="2" t="n"/>
      <c r="BK430" s="2" t="n"/>
      <c r="BL430" s="2" t="n"/>
      <c r="BM430" s="2" t="n"/>
      <c r="BN430" s="2" t="n"/>
      <c r="BO430" s="2" t="n"/>
      <c r="BP430" s="2" t="n"/>
      <c r="BQ430" s="2" t="n"/>
      <c r="BR430" s="2" t="n"/>
      <c r="BS430" s="2" t="n"/>
      <c r="BT430" s="2" t="n"/>
      <c r="BU430" s="2" t="n"/>
      <c r="BV430" s="2" t="n"/>
      <c r="BW430" s="2" t="n"/>
    </row>
    <row r="431" ht="15.75" customFormat="1" customHeight="1" s="40">
      <c r="A431" s="93">
        <f>IF(F431&lt;&gt;"",1+MAX($A$2:A430),"")</f>
        <v/>
      </c>
      <c r="B431" s="116" t="n"/>
      <c r="C431" s="95" t="inlineStr">
        <is>
          <t>Ceiling Mounted Occupancy Sensor</t>
        </is>
      </c>
      <c r="D431" s="373" t="n">
        <v>15</v>
      </c>
      <c r="E431" s="97" t="n">
        <v>0</v>
      </c>
      <c r="F431" s="373">
        <f>(1+E431)*D431</f>
        <v/>
      </c>
      <c r="G431" s="98" t="inlineStr">
        <is>
          <t>EA</t>
        </is>
      </c>
      <c r="H431" s="374" t="n">
        <v>180</v>
      </c>
      <c r="I431" s="375">
        <f>H431*F431</f>
        <v/>
      </c>
      <c r="J431" s="380" t="n">
        <v>120</v>
      </c>
      <c r="K431" s="417">
        <f>J431*F431</f>
        <v/>
      </c>
      <c r="L431" s="378">
        <f>K431+I431</f>
        <v/>
      </c>
      <c r="M431" s="402" t="n"/>
      <c r="N431" s="18" t="n"/>
      <c r="O431" s="2" t="n"/>
      <c r="P431" s="2" t="n"/>
      <c r="Q431" s="2" t="n"/>
      <c r="R431" s="2" t="n"/>
      <c r="S431" s="2" t="n"/>
      <c r="T431" s="2" t="n"/>
      <c r="U431" s="2" t="n"/>
      <c r="V431" s="2" t="n"/>
      <c r="W431" s="2" t="n"/>
      <c r="X431" s="2" t="n"/>
      <c r="Y431" s="2" t="n"/>
      <c r="Z431" s="2" t="n"/>
      <c r="AA431" s="2" t="n"/>
      <c r="AB431" s="2" t="n"/>
      <c r="AC431" s="2" t="n"/>
      <c r="AD431" s="2" t="n"/>
      <c r="AE431" s="2" t="n"/>
      <c r="AF431" s="2" t="n"/>
      <c r="AG431" s="2" t="n"/>
      <c r="AH431" s="2" t="n"/>
      <c r="AI431" s="2" t="n"/>
      <c r="AJ431" s="2" t="n"/>
      <c r="AK431" s="2" t="n"/>
      <c r="AL431" s="2" t="n"/>
      <c r="AM431" s="2" t="n"/>
      <c r="AN431" s="2" t="n"/>
      <c r="AO431" s="2" t="n"/>
      <c r="AP431" s="2" t="n"/>
      <c r="AQ431" s="2" t="n"/>
      <c r="AR431" s="2" t="n"/>
      <c r="AS431" s="2" t="n"/>
      <c r="AT431" s="2" t="n"/>
      <c r="AU431" s="2" t="n"/>
      <c r="AV431" s="2" t="n"/>
      <c r="AW431" s="2" t="n"/>
      <c r="AX431" s="2" t="n"/>
      <c r="AY431" s="2" t="n"/>
      <c r="AZ431" s="2" t="n"/>
      <c r="BA431" s="2" t="n"/>
      <c r="BB431" s="2" t="n"/>
      <c r="BC431" s="2" t="n"/>
      <c r="BD431" s="2" t="n"/>
      <c r="BE431" s="2" t="n"/>
      <c r="BF431" s="2" t="n"/>
      <c r="BG431" s="2" t="n"/>
      <c r="BH431" s="2" t="n"/>
      <c r="BI431" s="2" t="n"/>
      <c r="BJ431" s="2" t="n"/>
      <c r="BK431" s="2" t="n"/>
      <c r="BL431" s="2" t="n"/>
      <c r="BM431" s="2" t="n"/>
      <c r="BN431" s="2" t="n"/>
      <c r="BO431" s="2" t="n"/>
      <c r="BP431" s="2" t="n"/>
      <c r="BQ431" s="2" t="n"/>
      <c r="BR431" s="2" t="n"/>
      <c r="BS431" s="2" t="n"/>
      <c r="BT431" s="2" t="n"/>
      <c r="BU431" s="2" t="n"/>
      <c r="BV431" s="2" t="n"/>
      <c r="BW431" s="2" t="n"/>
    </row>
    <row r="432" ht="15.75" customFormat="1" customHeight="1" s="40">
      <c r="A432" s="93">
        <f>IF(F432&lt;&gt;"",1+MAX($A$2:A431),"")</f>
        <v/>
      </c>
      <c r="B432" s="118" t="n"/>
      <c r="C432" s="300" t="inlineStr">
        <is>
          <t xml:space="preserve">RECEPTACLES </t>
        </is>
      </c>
      <c r="D432" s="373" t="n"/>
      <c r="E432" s="97" t="n"/>
      <c r="F432" s="373" t="n"/>
      <c r="G432" s="98" t="n"/>
      <c r="H432" s="374" t="n"/>
      <c r="I432" s="375" t="n"/>
      <c r="J432" s="380" t="n"/>
      <c r="K432" s="377" t="n"/>
      <c r="L432" s="378" t="n"/>
      <c r="M432" s="402" t="n"/>
      <c r="N432" s="18" t="n"/>
      <c r="O432" s="2" t="n"/>
      <c r="P432" s="2" t="n"/>
      <c r="Q432" s="2" t="n"/>
      <c r="R432" s="2" t="n"/>
      <c r="S432" s="2" t="n"/>
      <c r="T432" s="2" t="n"/>
      <c r="U432" s="2" t="n"/>
      <c r="V432" s="2" t="n"/>
      <c r="W432" s="2" t="n"/>
      <c r="X432" s="2" t="n"/>
      <c r="Y432" s="2" t="n"/>
      <c r="Z432" s="2" t="n"/>
      <c r="AA432" s="2" t="n"/>
      <c r="AB432" s="2" t="n"/>
      <c r="AC432" s="2" t="n"/>
      <c r="AD432" s="2" t="n"/>
      <c r="AE432" s="2" t="n"/>
      <c r="AF432" s="2" t="n"/>
      <c r="AG432" s="2" t="n"/>
      <c r="AH432" s="2" t="n"/>
      <c r="AI432" s="2" t="n"/>
      <c r="AJ432" s="2" t="n"/>
      <c r="AK432" s="2" t="n"/>
      <c r="AL432" s="2" t="n"/>
      <c r="AM432" s="2" t="n"/>
      <c r="AN432" s="2" t="n"/>
      <c r="AO432" s="2" t="n"/>
      <c r="AP432" s="2" t="n"/>
      <c r="AQ432" s="2" t="n"/>
      <c r="AR432" s="2" t="n"/>
      <c r="AS432" s="2" t="n"/>
      <c r="AT432" s="2" t="n"/>
      <c r="AU432" s="2" t="n"/>
      <c r="AV432" s="2" t="n"/>
      <c r="AW432" s="2" t="n"/>
      <c r="AX432" s="2" t="n"/>
      <c r="AY432" s="2" t="n"/>
      <c r="AZ432" s="2" t="n"/>
      <c r="BA432" s="2" t="n"/>
      <c r="BB432" s="2" t="n"/>
      <c r="BC432" s="2" t="n"/>
      <c r="BD432" s="2" t="n"/>
      <c r="BE432" s="2" t="n"/>
      <c r="BF432" s="2" t="n"/>
      <c r="BG432" s="2" t="n"/>
      <c r="BH432" s="2" t="n"/>
      <c r="BI432" s="2" t="n"/>
      <c r="BJ432" s="2" t="n"/>
      <c r="BK432" s="2" t="n"/>
      <c r="BL432" s="2" t="n"/>
      <c r="BM432" s="2" t="n"/>
      <c r="BN432" s="2" t="n"/>
      <c r="BO432" s="2" t="n"/>
      <c r="BP432" s="2" t="n"/>
      <c r="BQ432" s="2" t="n"/>
      <c r="BR432" s="2" t="n"/>
      <c r="BS432" s="2" t="n"/>
      <c r="BT432" s="2" t="n"/>
      <c r="BU432" s="2" t="n"/>
      <c r="BV432" s="2" t="n"/>
      <c r="BW432" s="2" t="n"/>
    </row>
    <row r="433" ht="15.75" customFormat="1" customHeight="1" s="40">
      <c r="A433" s="93">
        <f>IF(F433&lt;&gt;"",1+MAX($A$2:A432),"")</f>
        <v/>
      </c>
      <c r="B433" s="118" t="n"/>
      <c r="C433" s="95" t="inlineStr">
        <is>
          <t>15/20A, 120V Duplex Receptacles</t>
        </is>
      </c>
      <c r="D433" s="373" t="n">
        <v>1005</v>
      </c>
      <c r="E433" s="97" t="n">
        <v>0</v>
      </c>
      <c r="F433" s="373">
        <f>(1+E433)*D433</f>
        <v/>
      </c>
      <c r="G433" s="98" t="inlineStr">
        <is>
          <t>EA</t>
        </is>
      </c>
      <c r="H433" s="374" t="n">
        <v>20</v>
      </c>
      <c r="I433" s="375">
        <f>H433*F433</f>
        <v/>
      </c>
      <c r="J433" s="380" t="n">
        <v>59</v>
      </c>
      <c r="K433" s="417">
        <f>J433*F433</f>
        <v/>
      </c>
      <c r="L433" s="378">
        <f>K433+I433</f>
        <v/>
      </c>
      <c r="M433" s="402" t="n"/>
      <c r="N433" s="18" t="n"/>
      <c r="O433" s="2" t="n"/>
      <c r="P433" s="2" t="n"/>
      <c r="Q433" s="2" t="n"/>
      <c r="R433" s="2" t="n"/>
      <c r="S433" s="2" t="n"/>
      <c r="T433" s="2" t="n"/>
      <c r="U433" s="2" t="n"/>
      <c r="V433" s="2" t="n"/>
      <c r="W433" s="2" t="n"/>
      <c r="X433" s="2" t="n"/>
      <c r="Y433" s="2" t="n"/>
      <c r="Z433" s="2" t="n"/>
      <c r="AA433" s="2" t="n"/>
      <c r="AB433" s="2" t="n"/>
      <c r="AC433" s="2" t="n"/>
      <c r="AD433" s="2" t="n"/>
      <c r="AE433" s="2" t="n"/>
      <c r="AF433" s="2" t="n"/>
      <c r="AG433" s="2" t="n"/>
      <c r="AH433" s="2" t="n"/>
      <c r="AI433" s="2" t="n"/>
      <c r="AJ433" s="2" t="n"/>
      <c r="AK433" s="2" t="n"/>
      <c r="AL433" s="2" t="n"/>
      <c r="AM433" s="2" t="n"/>
      <c r="AN433" s="2" t="n"/>
      <c r="AO433" s="2" t="n"/>
      <c r="AP433" s="2" t="n"/>
      <c r="AQ433" s="2" t="n"/>
      <c r="AR433" s="2" t="n"/>
      <c r="AS433" s="2" t="n"/>
      <c r="AT433" s="2" t="n"/>
      <c r="AU433" s="2" t="n"/>
      <c r="AV433" s="2" t="n"/>
      <c r="AW433" s="2" t="n"/>
      <c r="AX433" s="2" t="n"/>
      <c r="AY433" s="2" t="n"/>
      <c r="AZ433" s="2" t="n"/>
      <c r="BA433" s="2" t="n"/>
      <c r="BB433" s="2" t="n"/>
      <c r="BC433" s="2" t="n"/>
      <c r="BD433" s="2" t="n"/>
      <c r="BE433" s="2" t="n"/>
      <c r="BF433" s="2" t="n"/>
      <c r="BG433" s="2" t="n"/>
      <c r="BH433" s="2" t="n"/>
      <c r="BI433" s="2" t="n"/>
      <c r="BJ433" s="2" t="n"/>
      <c r="BK433" s="2" t="n"/>
      <c r="BL433" s="2" t="n"/>
      <c r="BM433" s="2" t="n"/>
      <c r="BN433" s="2" t="n"/>
      <c r="BO433" s="2" t="n"/>
      <c r="BP433" s="2" t="n"/>
      <c r="BQ433" s="2" t="n"/>
      <c r="BR433" s="2" t="n"/>
      <c r="BS433" s="2" t="n"/>
      <c r="BT433" s="2" t="n"/>
      <c r="BU433" s="2" t="n"/>
      <c r="BV433" s="2" t="n"/>
      <c r="BW433" s="2" t="n"/>
    </row>
    <row r="434" ht="15.75" customFormat="1" customHeight="1" s="40">
      <c r="A434" s="93">
        <f>IF(F434&lt;&gt;"",1+MAX($A$2:A433),"")</f>
        <v/>
      </c>
      <c r="B434" s="118" t="n"/>
      <c r="C434" s="95" t="inlineStr">
        <is>
          <t>Gfi, 15/20A, 120V Duplex Receptacles</t>
        </is>
      </c>
      <c r="D434" s="373" t="n">
        <v>402</v>
      </c>
      <c r="E434" s="97" t="n">
        <v>0</v>
      </c>
      <c r="F434" s="373">
        <f>(1+E434)*D434</f>
        <v/>
      </c>
      <c r="G434" s="98" t="inlineStr">
        <is>
          <t>EA</t>
        </is>
      </c>
      <c r="H434" s="374" t="n">
        <v>78</v>
      </c>
      <c r="I434" s="375">
        <f>H434*F434</f>
        <v/>
      </c>
      <c r="J434" s="380" t="n">
        <v>57</v>
      </c>
      <c r="K434" s="417">
        <f>J434*F434</f>
        <v/>
      </c>
      <c r="L434" s="378">
        <f>K434+I434</f>
        <v/>
      </c>
      <c r="M434" s="402" t="n"/>
      <c r="N434" s="18" t="n"/>
      <c r="O434" s="2" t="n"/>
      <c r="P434" s="2" t="n"/>
      <c r="Q434" s="2" t="n"/>
      <c r="R434" s="2" t="n"/>
      <c r="S434" s="2" t="n"/>
      <c r="T434" s="2" t="n"/>
      <c r="U434" s="2" t="n"/>
      <c r="V434" s="2" t="n"/>
      <c r="W434" s="2" t="n"/>
      <c r="X434" s="2" t="n"/>
      <c r="Y434" s="2" t="n"/>
      <c r="Z434" s="2" t="n"/>
      <c r="AA434" s="2" t="n"/>
      <c r="AB434" s="2" t="n"/>
      <c r="AC434" s="2" t="n"/>
      <c r="AD434" s="2" t="n"/>
      <c r="AE434" s="2" t="n"/>
      <c r="AF434" s="2" t="n"/>
      <c r="AG434" s="2" t="n"/>
      <c r="AH434" s="2" t="n"/>
      <c r="AI434" s="2" t="n"/>
      <c r="AJ434" s="2" t="n"/>
      <c r="AK434" s="2" t="n"/>
      <c r="AL434" s="2" t="n"/>
      <c r="AM434" s="2" t="n"/>
      <c r="AN434" s="2" t="n"/>
      <c r="AO434" s="2" t="n"/>
      <c r="AP434" s="2" t="n"/>
      <c r="AQ434" s="2" t="n"/>
      <c r="AR434" s="2" t="n"/>
      <c r="AS434" s="2" t="n"/>
      <c r="AT434" s="2" t="n"/>
      <c r="AU434" s="2" t="n"/>
      <c r="AV434" s="2" t="n"/>
      <c r="AW434" s="2" t="n"/>
      <c r="AX434" s="2" t="n"/>
      <c r="AY434" s="2" t="n"/>
      <c r="AZ434" s="2" t="n"/>
      <c r="BA434" s="2" t="n"/>
      <c r="BB434" s="2" t="n"/>
      <c r="BC434" s="2" t="n"/>
      <c r="BD434" s="2" t="n"/>
      <c r="BE434" s="2" t="n"/>
      <c r="BF434" s="2" t="n"/>
      <c r="BG434" s="2" t="n"/>
      <c r="BH434" s="2" t="n"/>
      <c r="BI434" s="2" t="n"/>
      <c r="BJ434" s="2" t="n"/>
      <c r="BK434" s="2" t="n"/>
      <c r="BL434" s="2" t="n"/>
      <c r="BM434" s="2" t="n"/>
      <c r="BN434" s="2" t="n"/>
      <c r="BO434" s="2" t="n"/>
      <c r="BP434" s="2" t="n"/>
      <c r="BQ434" s="2" t="n"/>
      <c r="BR434" s="2" t="n"/>
      <c r="BS434" s="2" t="n"/>
      <c r="BT434" s="2" t="n"/>
      <c r="BU434" s="2" t="n"/>
      <c r="BV434" s="2" t="n"/>
      <c r="BW434" s="2" t="n"/>
    </row>
    <row r="435" ht="15.75" customFormat="1" customHeight="1" s="40">
      <c r="A435" s="93">
        <f>IF(F435&lt;&gt;"",1+MAX($A$2:A434),"")</f>
        <v/>
      </c>
      <c r="B435" s="118" t="n"/>
      <c r="C435" s="95" t="inlineStr">
        <is>
          <t>Weather Proof Gfi, 15/20A, 120V Duplex Receptacles</t>
        </is>
      </c>
      <c r="D435" s="373" t="n">
        <v>5</v>
      </c>
      <c r="E435" s="97" t="n">
        <v>0</v>
      </c>
      <c r="F435" s="373">
        <f>(1+E435)*D435</f>
        <v/>
      </c>
      <c r="G435" s="98" t="inlineStr">
        <is>
          <t>EA</t>
        </is>
      </c>
      <c r="H435" s="374" t="n">
        <v>78</v>
      </c>
      <c r="I435" s="375">
        <f>H435*F435</f>
        <v/>
      </c>
      <c r="J435" s="380" t="n">
        <v>57</v>
      </c>
      <c r="K435" s="417">
        <f>J435*F435</f>
        <v/>
      </c>
      <c r="L435" s="378">
        <f>K435+I435</f>
        <v/>
      </c>
      <c r="M435" s="402" t="n"/>
      <c r="N435" s="18" t="n"/>
      <c r="O435" s="2" t="n"/>
      <c r="P435" s="2" t="n"/>
      <c r="Q435" s="2" t="n"/>
      <c r="R435" s="2" t="n"/>
      <c r="S435" s="2" t="n"/>
      <c r="T435" s="2" t="n"/>
      <c r="U435" s="2" t="n"/>
      <c r="V435" s="2" t="n"/>
      <c r="W435" s="2" t="n"/>
      <c r="X435" s="2" t="n"/>
      <c r="Y435" s="2" t="n"/>
      <c r="Z435" s="2" t="n"/>
      <c r="AA435" s="2" t="n"/>
      <c r="AB435" s="2" t="n"/>
      <c r="AC435" s="2" t="n"/>
      <c r="AD435" s="2" t="n"/>
      <c r="AE435" s="2" t="n"/>
      <c r="AF435" s="2" t="n"/>
      <c r="AG435" s="2" t="n"/>
      <c r="AH435" s="2" t="n"/>
      <c r="AI435" s="2" t="n"/>
      <c r="AJ435" s="2" t="n"/>
      <c r="AK435" s="2" t="n"/>
      <c r="AL435" s="2" t="n"/>
      <c r="AM435" s="2" t="n"/>
      <c r="AN435" s="2" t="n"/>
      <c r="AO435" s="2" t="n"/>
      <c r="AP435" s="2" t="n"/>
      <c r="AQ435" s="2" t="n"/>
      <c r="AR435" s="2" t="n"/>
      <c r="AS435" s="2" t="n"/>
      <c r="AT435" s="2" t="n"/>
      <c r="AU435" s="2" t="n"/>
      <c r="AV435" s="2" t="n"/>
      <c r="AW435" s="2" t="n"/>
      <c r="AX435" s="2" t="n"/>
      <c r="AY435" s="2" t="n"/>
      <c r="AZ435" s="2" t="n"/>
      <c r="BA435" s="2" t="n"/>
      <c r="BB435" s="2" t="n"/>
      <c r="BC435" s="2" t="n"/>
      <c r="BD435" s="2" t="n"/>
      <c r="BE435" s="2" t="n"/>
      <c r="BF435" s="2" t="n"/>
      <c r="BG435" s="2" t="n"/>
      <c r="BH435" s="2" t="n"/>
      <c r="BI435" s="2" t="n"/>
      <c r="BJ435" s="2" t="n"/>
      <c r="BK435" s="2" t="n"/>
      <c r="BL435" s="2" t="n"/>
      <c r="BM435" s="2" t="n"/>
      <c r="BN435" s="2" t="n"/>
      <c r="BO435" s="2" t="n"/>
      <c r="BP435" s="2" t="n"/>
      <c r="BQ435" s="2" t="n"/>
      <c r="BR435" s="2" t="n"/>
      <c r="BS435" s="2" t="n"/>
      <c r="BT435" s="2" t="n"/>
      <c r="BU435" s="2" t="n"/>
      <c r="BV435" s="2" t="n"/>
      <c r="BW435" s="2" t="n"/>
    </row>
    <row r="436" ht="15.75" customFormat="1" customHeight="1" s="40">
      <c r="A436" s="93">
        <f>IF(F436&lt;&gt;"",1+MAX($A$2:A435),"")</f>
        <v/>
      </c>
      <c r="B436" s="118" t="n"/>
      <c r="C436" s="300" t="inlineStr">
        <is>
          <t>POWER DISTRIBUTION (ELECTRICAL PANELS)</t>
        </is>
      </c>
      <c r="D436" s="373" t="n"/>
      <c r="E436" s="97" t="n"/>
      <c r="F436" s="373" t="n"/>
      <c r="G436" s="98" t="n"/>
      <c r="H436" s="374" t="n"/>
      <c r="I436" s="375" t="n"/>
      <c r="J436" s="380" t="n"/>
      <c r="K436" s="377" t="n"/>
      <c r="L436" s="378" t="n"/>
      <c r="M436" s="402" t="n"/>
      <c r="N436" s="18" t="n"/>
      <c r="O436" s="2" t="n"/>
      <c r="P436" s="2" t="n"/>
      <c r="Q436" s="2" t="n"/>
      <c r="R436" s="2" t="n"/>
      <c r="S436" s="2" t="n"/>
      <c r="T436" s="2" t="n"/>
      <c r="U436" s="2" t="n"/>
      <c r="V436" s="2" t="n"/>
      <c r="W436" s="2" t="n"/>
      <c r="X436" s="2" t="n"/>
      <c r="Y436" s="2" t="n"/>
      <c r="Z436" s="2" t="n"/>
      <c r="AA436" s="2" t="n"/>
      <c r="AB436" s="2" t="n"/>
      <c r="AC436" s="2" t="n"/>
      <c r="AD436" s="2" t="n"/>
      <c r="AE436" s="2" t="n"/>
      <c r="AF436" s="2" t="n"/>
      <c r="AG436" s="2" t="n"/>
      <c r="AH436" s="2" t="n"/>
      <c r="AI436" s="2" t="n"/>
      <c r="AJ436" s="2" t="n"/>
      <c r="AK436" s="2" t="n"/>
      <c r="AL436" s="2" t="n"/>
      <c r="AM436" s="2" t="n"/>
      <c r="AN436" s="2" t="n"/>
      <c r="AO436" s="2" t="n"/>
      <c r="AP436" s="2" t="n"/>
      <c r="AQ436" s="2" t="n"/>
      <c r="AR436" s="2" t="n"/>
      <c r="AS436" s="2" t="n"/>
      <c r="AT436" s="2" t="n"/>
      <c r="AU436" s="2" t="n"/>
      <c r="AV436" s="2" t="n"/>
      <c r="AW436" s="2" t="n"/>
      <c r="AX436" s="2" t="n"/>
      <c r="AY436" s="2" t="n"/>
      <c r="AZ436" s="2" t="n"/>
      <c r="BA436" s="2" t="n"/>
      <c r="BB436" s="2" t="n"/>
      <c r="BC436" s="2" t="n"/>
      <c r="BD436" s="2" t="n"/>
      <c r="BE436" s="2" t="n"/>
      <c r="BF436" s="2" t="n"/>
      <c r="BG436" s="2" t="n"/>
      <c r="BH436" s="2" t="n"/>
      <c r="BI436" s="2" t="n"/>
      <c r="BJ436" s="2" t="n"/>
      <c r="BK436" s="2" t="n"/>
      <c r="BL436" s="2" t="n"/>
      <c r="BM436" s="2" t="n"/>
      <c r="BN436" s="2" t="n"/>
      <c r="BO436" s="2" t="n"/>
      <c r="BP436" s="2" t="n"/>
      <c r="BQ436" s="2" t="n"/>
      <c r="BR436" s="2" t="n"/>
      <c r="BS436" s="2" t="n"/>
      <c r="BT436" s="2" t="n"/>
      <c r="BU436" s="2" t="n"/>
      <c r="BV436" s="2" t="n"/>
      <c r="BW436" s="2" t="n"/>
    </row>
    <row r="437" ht="31.5" customFormat="1" customHeight="1" s="40">
      <c r="A437" s="93">
        <f>IF(F437&lt;&gt;"",1+MAX($A$2:A436),"")</f>
        <v/>
      </c>
      <c r="B437" s="118" t="n"/>
      <c r="C437" s="95" t="inlineStr">
        <is>
          <t>P1 Studio Panel 
120/208V, 1-Ph, 3-W, 80A, Min. 22Kaic Flush Mounted</t>
        </is>
      </c>
      <c r="D437" s="373" t="n">
        <v>8</v>
      </c>
      <c r="E437" s="97" t="n">
        <v>0</v>
      </c>
      <c r="F437" s="373">
        <f>(1+E437)*D437</f>
        <v/>
      </c>
      <c r="G437" s="98" t="inlineStr">
        <is>
          <t>EA</t>
        </is>
      </c>
      <c r="H437" s="374" t="n">
        <v>1650</v>
      </c>
      <c r="I437" s="375">
        <f>H437*F437</f>
        <v/>
      </c>
      <c r="J437" s="380" t="n">
        <v>1100</v>
      </c>
      <c r="K437" s="417">
        <f>J437*F437</f>
        <v/>
      </c>
      <c r="L437" s="378">
        <f>K437+I437</f>
        <v/>
      </c>
      <c r="M437" s="402" t="n"/>
      <c r="N437" s="18" t="n"/>
      <c r="O437" s="2" t="n"/>
      <c r="P437" s="2" t="n"/>
      <c r="Q437" s="2" t="n"/>
      <c r="R437" s="2" t="n"/>
      <c r="S437" s="2" t="n"/>
      <c r="T437" s="2" t="n"/>
      <c r="U437" s="2" t="n"/>
      <c r="V437" s="2" t="n"/>
      <c r="W437" s="2" t="n"/>
      <c r="X437" s="2" t="n"/>
      <c r="Y437" s="2" t="n"/>
      <c r="Z437" s="2" t="n"/>
      <c r="AA437" s="2" t="n"/>
      <c r="AB437" s="2" t="n"/>
      <c r="AC437" s="2" t="n"/>
      <c r="AD437" s="2" t="n"/>
      <c r="AE437" s="2" t="n"/>
      <c r="AF437" s="2" t="n"/>
      <c r="AG437" s="2" t="n"/>
      <c r="AH437" s="2" t="n"/>
      <c r="AI437" s="2" t="n"/>
      <c r="AJ437" s="2" t="n"/>
      <c r="AK437" s="2" t="n"/>
      <c r="AL437" s="2" t="n"/>
      <c r="AM437" s="2" t="n"/>
      <c r="AN437" s="2" t="n"/>
      <c r="AO437" s="2" t="n"/>
      <c r="AP437" s="2" t="n"/>
      <c r="AQ437" s="2" t="n"/>
      <c r="AR437" s="2" t="n"/>
      <c r="AS437" s="2" t="n"/>
      <c r="AT437" s="2" t="n"/>
      <c r="AU437" s="2" t="n"/>
      <c r="AV437" s="2" t="n"/>
      <c r="AW437" s="2" t="n"/>
      <c r="AX437" s="2" t="n"/>
      <c r="AY437" s="2" t="n"/>
      <c r="AZ437" s="2" t="n"/>
      <c r="BA437" s="2" t="n"/>
      <c r="BB437" s="2" t="n"/>
      <c r="BC437" s="2" t="n"/>
      <c r="BD437" s="2" t="n"/>
      <c r="BE437" s="2" t="n"/>
      <c r="BF437" s="2" t="n"/>
      <c r="BG437" s="2" t="n"/>
      <c r="BH437" s="2" t="n"/>
      <c r="BI437" s="2" t="n"/>
      <c r="BJ437" s="2" t="n"/>
      <c r="BK437" s="2" t="n"/>
      <c r="BL437" s="2" t="n"/>
      <c r="BM437" s="2" t="n"/>
      <c r="BN437" s="2" t="n"/>
      <c r="BO437" s="2" t="n"/>
      <c r="BP437" s="2" t="n"/>
      <c r="BQ437" s="2" t="n"/>
      <c r="BR437" s="2" t="n"/>
      <c r="BS437" s="2" t="n"/>
      <c r="BT437" s="2" t="n"/>
      <c r="BU437" s="2" t="n"/>
      <c r="BV437" s="2" t="n"/>
      <c r="BW437" s="2" t="n"/>
    </row>
    <row r="438" ht="31.5" customFormat="1" customHeight="1" s="40">
      <c r="A438" s="93">
        <f>IF(F438&lt;&gt;"",1+MAX($A$2:A437),"")</f>
        <v/>
      </c>
      <c r="B438" s="118" t="n"/>
      <c r="C438" s="95" t="inlineStr">
        <is>
          <t>P2 Bedroom Panel 
120/ 208V, 1- Ph, 3-W, 80A, Min. 22Kaic Flush Mounted</t>
        </is>
      </c>
      <c r="D438" s="373" t="n">
        <v>66</v>
      </c>
      <c r="E438" s="97" t="n">
        <v>0</v>
      </c>
      <c r="F438" s="373">
        <f>(1+E438)*D438</f>
        <v/>
      </c>
      <c r="G438" s="98" t="inlineStr">
        <is>
          <t>EA</t>
        </is>
      </c>
      <c r="H438" s="374" t="n">
        <v>1650</v>
      </c>
      <c r="I438" s="375">
        <f>H438*F438</f>
        <v/>
      </c>
      <c r="J438" s="380" t="n">
        <v>1100</v>
      </c>
      <c r="K438" s="417">
        <f>J438*F438</f>
        <v/>
      </c>
      <c r="L438" s="378">
        <f>K438+I438</f>
        <v/>
      </c>
      <c r="M438" s="402" t="n"/>
      <c r="N438" s="18" t="n"/>
      <c r="O438" s="2" t="n"/>
      <c r="P438" s="2" t="n"/>
      <c r="Q438" s="2" t="n"/>
      <c r="R438" s="2" t="n"/>
      <c r="S438" s="2" t="n"/>
      <c r="T438" s="2" t="n"/>
      <c r="U438" s="2" t="n"/>
      <c r="V438" s="2" t="n"/>
      <c r="W438" s="2" t="n"/>
      <c r="X438" s="2" t="n"/>
      <c r="Y438" s="2" t="n"/>
      <c r="Z438" s="2" t="n"/>
      <c r="AA438" s="2" t="n"/>
      <c r="AB438" s="2" t="n"/>
      <c r="AC438" s="2" t="n"/>
      <c r="AD438" s="2" t="n"/>
      <c r="AE438" s="2" t="n"/>
      <c r="AF438" s="2" t="n"/>
      <c r="AG438" s="2" t="n"/>
      <c r="AH438" s="2" t="n"/>
      <c r="AI438" s="2" t="n"/>
      <c r="AJ438" s="2" t="n"/>
      <c r="AK438" s="2" t="n"/>
      <c r="AL438" s="2" t="n"/>
      <c r="AM438" s="2" t="n"/>
      <c r="AN438" s="2" t="n"/>
      <c r="AO438" s="2" t="n"/>
      <c r="AP438" s="2" t="n"/>
      <c r="AQ438" s="2" t="n"/>
      <c r="AR438" s="2" t="n"/>
      <c r="AS438" s="2" t="n"/>
      <c r="AT438" s="2" t="n"/>
      <c r="AU438" s="2" t="n"/>
      <c r="AV438" s="2" t="n"/>
      <c r="AW438" s="2" t="n"/>
      <c r="AX438" s="2" t="n"/>
      <c r="AY438" s="2" t="n"/>
      <c r="AZ438" s="2" t="n"/>
      <c r="BA438" s="2" t="n"/>
      <c r="BB438" s="2" t="n"/>
      <c r="BC438" s="2" t="n"/>
      <c r="BD438" s="2" t="n"/>
      <c r="BE438" s="2" t="n"/>
      <c r="BF438" s="2" t="n"/>
      <c r="BG438" s="2" t="n"/>
      <c r="BH438" s="2" t="n"/>
      <c r="BI438" s="2" t="n"/>
      <c r="BJ438" s="2" t="n"/>
      <c r="BK438" s="2" t="n"/>
      <c r="BL438" s="2" t="n"/>
      <c r="BM438" s="2" t="n"/>
      <c r="BN438" s="2" t="n"/>
      <c r="BO438" s="2" t="n"/>
      <c r="BP438" s="2" t="n"/>
      <c r="BQ438" s="2" t="n"/>
      <c r="BR438" s="2" t="n"/>
      <c r="BS438" s="2" t="n"/>
      <c r="BT438" s="2" t="n"/>
      <c r="BU438" s="2" t="n"/>
      <c r="BV438" s="2" t="n"/>
      <c r="BW438" s="2" t="n"/>
    </row>
    <row r="439" ht="31.5" customFormat="1" customHeight="1" s="40">
      <c r="A439" s="93">
        <f>IF(F439&lt;&gt;"",1+MAX($A$2:A438),"")</f>
        <v/>
      </c>
      <c r="B439" s="118" t="n"/>
      <c r="C439" s="95" t="inlineStr">
        <is>
          <t>Panel Hpl
120/ 208V, 3- Ph, 4-W, 30A Surface Mounted</t>
        </is>
      </c>
      <c r="D439" s="373" t="n">
        <v>1</v>
      </c>
      <c r="E439" s="97" t="n">
        <v>0</v>
      </c>
      <c r="F439" s="373">
        <f>(1+E439)*D439</f>
        <v/>
      </c>
      <c r="G439" s="98" t="inlineStr">
        <is>
          <t>EA</t>
        </is>
      </c>
      <c r="H439" s="374" t="n">
        <v>1350</v>
      </c>
      <c r="I439" s="375">
        <f>H439*F439</f>
        <v/>
      </c>
      <c r="J439" s="380" t="n">
        <v>760</v>
      </c>
      <c r="K439" s="417">
        <f>J439*F439</f>
        <v/>
      </c>
      <c r="L439" s="378">
        <f>K439+I439</f>
        <v/>
      </c>
      <c r="M439" s="402" t="n"/>
      <c r="N439" s="18" t="n"/>
      <c r="O439" s="2" t="n"/>
      <c r="P439" s="2" t="n"/>
      <c r="Q439" s="2" t="n"/>
      <c r="R439" s="2" t="n"/>
      <c r="S439" s="2" t="n"/>
      <c r="T439" s="2" t="n"/>
      <c r="U439" s="2" t="n"/>
      <c r="V439" s="2" t="n"/>
      <c r="W439" s="2" t="n"/>
      <c r="X439" s="2" t="n"/>
      <c r="Y439" s="2" t="n"/>
      <c r="Z439" s="2" t="n"/>
      <c r="AA439" s="2" t="n"/>
      <c r="AB439" s="2" t="n"/>
      <c r="AC439" s="2" t="n"/>
      <c r="AD439" s="2" t="n"/>
      <c r="AE439" s="2" t="n"/>
      <c r="AF439" s="2" t="n"/>
      <c r="AG439" s="2" t="n"/>
      <c r="AH439" s="2" t="n"/>
      <c r="AI439" s="2" t="n"/>
      <c r="AJ439" s="2" t="n"/>
      <c r="AK439" s="2" t="n"/>
      <c r="AL439" s="2" t="n"/>
      <c r="AM439" s="2" t="n"/>
      <c r="AN439" s="2" t="n"/>
      <c r="AO439" s="2" t="n"/>
      <c r="AP439" s="2" t="n"/>
      <c r="AQ439" s="2" t="n"/>
      <c r="AR439" s="2" t="n"/>
      <c r="AS439" s="2" t="n"/>
      <c r="AT439" s="2" t="n"/>
      <c r="AU439" s="2" t="n"/>
      <c r="AV439" s="2" t="n"/>
      <c r="AW439" s="2" t="n"/>
      <c r="AX439" s="2" t="n"/>
      <c r="AY439" s="2" t="n"/>
      <c r="AZ439" s="2" t="n"/>
      <c r="BA439" s="2" t="n"/>
      <c r="BB439" s="2" t="n"/>
      <c r="BC439" s="2" t="n"/>
      <c r="BD439" s="2" t="n"/>
      <c r="BE439" s="2" t="n"/>
      <c r="BF439" s="2" t="n"/>
      <c r="BG439" s="2" t="n"/>
      <c r="BH439" s="2" t="n"/>
      <c r="BI439" s="2" t="n"/>
      <c r="BJ439" s="2" t="n"/>
      <c r="BK439" s="2" t="n"/>
      <c r="BL439" s="2" t="n"/>
      <c r="BM439" s="2" t="n"/>
      <c r="BN439" s="2" t="n"/>
      <c r="BO439" s="2" t="n"/>
      <c r="BP439" s="2" t="n"/>
      <c r="BQ439" s="2" t="n"/>
      <c r="BR439" s="2" t="n"/>
      <c r="BS439" s="2" t="n"/>
      <c r="BT439" s="2" t="n"/>
      <c r="BU439" s="2" t="n"/>
      <c r="BV439" s="2" t="n"/>
      <c r="BW439" s="2" t="n"/>
    </row>
    <row r="440" ht="31.5" customFormat="1" customHeight="1" s="40">
      <c r="A440" s="93">
        <f>IF(F440&lt;&gt;"",1+MAX($A$2:A439),"")</f>
        <v/>
      </c>
      <c r="B440" s="118" t="n"/>
      <c r="C440" s="95" t="inlineStr">
        <is>
          <t>Panel Hpp
120/ 208V, 3- Ph, 4-W, 100A Surface Mounted</t>
        </is>
      </c>
      <c r="D440" s="373" t="n">
        <v>1</v>
      </c>
      <c r="E440" s="97" t="n">
        <v>0</v>
      </c>
      <c r="F440" s="373">
        <f>(1+E440)*D440</f>
        <v/>
      </c>
      <c r="G440" s="98" t="inlineStr">
        <is>
          <t>EA</t>
        </is>
      </c>
      <c r="H440" s="374" t="n">
        <v>1750</v>
      </c>
      <c r="I440" s="375">
        <f>H440*F440</f>
        <v/>
      </c>
      <c r="J440" s="380" t="n">
        <v>1150</v>
      </c>
      <c r="K440" s="417">
        <f>J440*F440</f>
        <v/>
      </c>
      <c r="L440" s="378">
        <f>K440+I440</f>
        <v/>
      </c>
      <c r="M440" s="402" t="n"/>
      <c r="N440" s="18" t="n"/>
      <c r="O440" s="2" t="n"/>
      <c r="P440" s="2" t="n"/>
      <c r="Q440" s="2" t="n"/>
      <c r="R440" s="2" t="n"/>
      <c r="S440" s="2" t="n"/>
      <c r="T440" s="2" t="n"/>
      <c r="U440" s="2" t="n"/>
      <c r="V440" s="2" t="n"/>
      <c r="W440" s="2" t="n"/>
      <c r="X440" s="2" t="n"/>
      <c r="Y440" s="2" t="n"/>
      <c r="Z440" s="2" t="n"/>
      <c r="AA440" s="2" t="n"/>
      <c r="AB440" s="2" t="n"/>
      <c r="AC440" s="2" t="n"/>
      <c r="AD440" s="2" t="n"/>
      <c r="AE440" s="2" t="n"/>
      <c r="AF440" s="2" t="n"/>
      <c r="AG440" s="2" t="n"/>
      <c r="AH440" s="2" t="n"/>
      <c r="AI440" s="2" t="n"/>
      <c r="AJ440" s="2" t="n"/>
      <c r="AK440" s="2" t="n"/>
      <c r="AL440" s="2" t="n"/>
      <c r="AM440" s="2" t="n"/>
      <c r="AN440" s="2" t="n"/>
      <c r="AO440" s="2" t="n"/>
      <c r="AP440" s="2" t="n"/>
      <c r="AQ440" s="2" t="n"/>
      <c r="AR440" s="2" t="n"/>
      <c r="AS440" s="2" t="n"/>
      <c r="AT440" s="2" t="n"/>
      <c r="AU440" s="2" t="n"/>
      <c r="AV440" s="2" t="n"/>
      <c r="AW440" s="2" t="n"/>
      <c r="AX440" s="2" t="n"/>
      <c r="AY440" s="2" t="n"/>
      <c r="AZ440" s="2" t="n"/>
      <c r="BA440" s="2" t="n"/>
      <c r="BB440" s="2" t="n"/>
      <c r="BC440" s="2" t="n"/>
      <c r="BD440" s="2" t="n"/>
      <c r="BE440" s="2" t="n"/>
      <c r="BF440" s="2" t="n"/>
      <c r="BG440" s="2" t="n"/>
      <c r="BH440" s="2" t="n"/>
      <c r="BI440" s="2" t="n"/>
      <c r="BJ440" s="2" t="n"/>
      <c r="BK440" s="2" t="n"/>
      <c r="BL440" s="2" t="n"/>
      <c r="BM440" s="2" t="n"/>
      <c r="BN440" s="2" t="n"/>
      <c r="BO440" s="2" t="n"/>
      <c r="BP440" s="2" t="n"/>
      <c r="BQ440" s="2" t="n"/>
      <c r="BR440" s="2" t="n"/>
      <c r="BS440" s="2" t="n"/>
      <c r="BT440" s="2" t="n"/>
      <c r="BU440" s="2" t="n"/>
      <c r="BV440" s="2" t="n"/>
      <c r="BW440" s="2" t="n"/>
    </row>
    <row r="441" ht="31.5" customFormat="1" customHeight="1" s="40">
      <c r="A441" s="93">
        <f>IF(F441&lt;&gt;"",1+MAX($A$2:A440),"")</f>
        <v/>
      </c>
      <c r="B441" s="118" t="n"/>
      <c r="C441" s="95" t="inlineStr">
        <is>
          <t>Panel Hpp2
120/ 208V, 3- Ph, 4-W, 50A Surface Mounted</t>
        </is>
      </c>
      <c r="D441" s="373" t="n">
        <v>1</v>
      </c>
      <c r="E441" s="97" t="n">
        <v>0</v>
      </c>
      <c r="F441" s="373">
        <f>(1+E441)*D441</f>
        <v/>
      </c>
      <c r="G441" s="98" t="inlineStr">
        <is>
          <t>EA</t>
        </is>
      </c>
      <c r="H441" s="374" t="n">
        <v>1400</v>
      </c>
      <c r="I441" s="375">
        <f>H441*F441</f>
        <v/>
      </c>
      <c r="J441" s="380" t="n">
        <v>800</v>
      </c>
      <c r="K441" s="417">
        <f>J441*F441</f>
        <v/>
      </c>
      <c r="L441" s="378">
        <f>K441+I441</f>
        <v/>
      </c>
      <c r="M441" s="402" t="n"/>
      <c r="N441" s="18" t="n"/>
      <c r="O441" s="2" t="n"/>
      <c r="P441" s="2" t="n"/>
      <c r="Q441" s="2" t="n"/>
      <c r="R441" s="2" t="n"/>
      <c r="S441" s="2" t="n"/>
      <c r="T441" s="2" t="n"/>
      <c r="U441" s="2" t="n"/>
      <c r="V441" s="2" t="n"/>
      <c r="W441" s="2" t="n"/>
      <c r="X441" s="2" t="n"/>
      <c r="Y441" s="2" t="n"/>
      <c r="Z441" s="2" t="n"/>
      <c r="AA441" s="2" t="n"/>
      <c r="AB441" s="2" t="n"/>
      <c r="AC441" s="2" t="n"/>
      <c r="AD441" s="2" t="n"/>
      <c r="AE441" s="2" t="n"/>
      <c r="AF441" s="2" t="n"/>
      <c r="AG441" s="2" t="n"/>
      <c r="AH441" s="2" t="n"/>
      <c r="AI441" s="2" t="n"/>
      <c r="AJ441" s="2" t="n"/>
      <c r="AK441" s="2" t="n"/>
      <c r="AL441" s="2" t="n"/>
      <c r="AM441" s="2" t="n"/>
      <c r="AN441" s="2" t="n"/>
      <c r="AO441" s="2" t="n"/>
      <c r="AP441" s="2" t="n"/>
      <c r="AQ441" s="2" t="n"/>
      <c r="AR441" s="2" t="n"/>
      <c r="AS441" s="2" t="n"/>
      <c r="AT441" s="2" t="n"/>
      <c r="AU441" s="2" t="n"/>
      <c r="AV441" s="2" t="n"/>
      <c r="AW441" s="2" t="n"/>
      <c r="AX441" s="2" t="n"/>
      <c r="AY441" s="2" t="n"/>
      <c r="AZ441" s="2" t="n"/>
      <c r="BA441" s="2" t="n"/>
      <c r="BB441" s="2" t="n"/>
      <c r="BC441" s="2" t="n"/>
      <c r="BD441" s="2" t="n"/>
      <c r="BE441" s="2" t="n"/>
      <c r="BF441" s="2" t="n"/>
      <c r="BG441" s="2" t="n"/>
      <c r="BH441" s="2" t="n"/>
      <c r="BI441" s="2" t="n"/>
      <c r="BJ441" s="2" t="n"/>
      <c r="BK441" s="2" t="n"/>
      <c r="BL441" s="2" t="n"/>
      <c r="BM441" s="2" t="n"/>
      <c r="BN441" s="2" t="n"/>
      <c r="BO441" s="2" t="n"/>
      <c r="BP441" s="2" t="n"/>
      <c r="BQ441" s="2" t="n"/>
      <c r="BR441" s="2" t="n"/>
      <c r="BS441" s="2" t="n"/>
      <c r="BT441" s="2" t="n"/>
      <c r="BU441" s="2" t="n"/>
      <c r="BV441" s="2" t="n"/>
      <c r="BW441" s="2" t="n"/>
    </row>
    <row r="442" ht="15.75" customFormat="1" customHeight="1" s="40">
      <c r="A442" s="93">
        <f>IF(F442&lt;&gt;"",1+MAX($A$2:A441),"")</f>
        <v/>
      </c>
      <c r="B442" s="118" t="n"/>
      <c r="C442" s="95" t="inlineStr">
        <is>
          <t>MSB, 600A Bus, 120/208Vm 3-Phase, 4-Wire</t>
        </is>
      </c>
      <c r="D442" s="373" t="n">
        <v>1</v>
      </c>
      <c r="E442" s="97" t="n">
        <v>0</v>
      </c>
      <c r="F442" s="373">
        <f>(1+E442)*D442</f>
        <v/>
      </c>
      <c r="G442" s="98" t="inlineStr">
        <is>
          <t>EA</t>
        </is>
      </c>
      <c r="H442" s="374" t="n">
        <v>7500</v>
      </c>
      <c r="I442" s="375">
        <f>H442*F442</f>
        <v/>
      </c>
      <c r="J442" s="380" t="n">
        <v>2800</v>
      </c>
      <c r="K442" s="417">
        <f>J442*F442</f>
        <v/>
      </c>
      <c r="L442" s="378">
        <f>K442+I442</f>
        <v/>
      </c>
      <c r="M442" s="402" t="n"/>
      <c r="N442" s="18" t="n"/>
      <c r="O442" s="2" t="n"/>
      <c r="P442" s="2" t="n"/>
      <c r="Q442" s="2" t="n"/>
      <c r="R442" s="2" t="n"/>
      <c r="S442" s="2" t="n"/>
      <c r="T442" s="2" t="n"/>
      <c r="U442" s="2" t="n"/>
      <c r="V442" s="2" t="n"/>
      <c r="W442" s="2" t="n"/>
      <c r="X442" s="2" t="n"/>
      <c r="Y442" s="2" t="n"/>
      <c r="Z442" s="2" t="n"/>
      <c r="AA442" s="2" t="n"/>
      <c r="AB442" s="2" t="n"/>
      <c r="AC442" s="2" t="n"/>
      <c r="AD442" s="2" t="n"/>
      <c r="AE442" s="2" t="n"/>
      <c r="AF442" s="2" t="n"/>
      <c r="AG442" s="2" t="n"/>
      <c r="AH442" s="2" t="n"/>
      <c r="AI442" s="2" t="n"/>
      <c r="AJ442" s="2" t="n"/>
      <c r="AK442" s="2" t="n"/>
      <c r="AL442" s="2" t="n"/>
      <c r="AM442" s="2" t="n"/>
      <c r="AN442" s="2" t="n"/>
      <c r="AO442" s="2" t="n"/>
      <c r="AP442" s="2" t="n"/>
      <c r="AQ442" s="2" t="n"/>
      <c r="AR442" s="2" t="n"/>
      <c r="AS442" s="2" t="n"/>
      <c r="AT442" s="2" t="n"/>
      <c r="AU442" s="2" t="n"/>
      <c r="AV442" s="2" t="n"/>
      <c r="AW442" s="2" t="n"/>
      <c r="AX442" s="2" t="n"/>
      <c r="AY442" s="2" t="n"/>
      <c r="AZ442" s="2" t="n"/>
      <c r="BA442" s="2" t="n"/>
      <c r="BB442" s="2" t="n"/>
      <c r="BC442" s="2" t="n"/>
      <c r="BD442" s="2" t="n"/>
      <c r="BE442" s="2" t="n"/>
      <c r="BF442" s="2" t="n"/>
      <c r="BG442" s="2" t="n"/>
      <c r="BH442" s="2" t="n"/>
      <c r="BI442" s="2" t="n"/>
      <c r="BJ442" s="2" t="n"/>
      <c r="BK442" s="2" t="n"/>
      <c r="BL442" s="2" t="n"/>
      <c r="BM442" s="2" t="n"/>
      <c r="BN442" s="2" t="n"/>
      <c r="BO442" s="2" t="n"/>
      <c r="BP442" s="2" t="n"/>
      <c r="BQ442" s="2" t="n"/>
      <c r="BR442" s="2" t="n"/>
      <c r="BS442" s="2" t="n"/>
      <c r="BT442" s="2" t="n"/>
      <c r="BU442" s="2" t="n"/>
      <c r="BV442" s="2" t="n"/>
      <c r="BW442" s="2" t="n"/>
    </row>
    <row r="443" ht="15.75" customFormat="1" customHeight="1" s="40">
      <c r="A443" s="93">
        <f>IF(F443&lt;&gt;"",1+MAX($A$2:A442),"")</f>
        <v/>
      </c>
      <c r="B443" s="118" t="n"/>
      <c r="C443" s="95" t="inlineStr">
        <is>
          <t>MSC, 600A Bus, 120/208Vm 3-Phase, 4-Wire</t>
        </is>
      </c>
      <c r="D443" s="373" t="n">
        <v>1</v>
      </c>
      <c r="E443" s="97" t="n">
        <v>0</v>
      </c>
      <c r="F443" s="373">
        <f>(1+E443)*D443</f>
        <v/>
      </c>
      <c r="G443" s="98" t="inlineStr">
        <is>
          <t>EA</t>
        </is>
      </c>
      <c r="H443" s="374" t="n">
        <v>7500</v>
      </c>
      <c r="I443" s="375">
        <f>H443*F443</f>
        <v/>
      </c>
      <c r="J443" s="380" t="n">
        <v>2800</v>
      </c>
      <c r="K443" s="417">
        <f>J443*F443</f>
        <v/>
      </c>
      <c r="L443" s="378">
        <f>K443+I443</f>
        <v/>
      </c>
      <c r="M443" s="402" t="n"/>
      <c r="N443" s="18" t="n"/>
      <c r="O443" s="2" t="n"/>
      <c r="P443" s="2" t="n"/>
      <c r="Q443" s="2" t="n"/>
      <c r="R443" s="2" t="n"/>
      <c r="S443" s="2" t="n"/>
      <c r="T443" s="2" t="n"/>
      <c r="U443" s="2" t="n"/>
      <c r="V443" s="2" t="n"/>
      <c r="W443" s="2" t="n"/>
      <c r="X443" s="2" t="n"/>
      <c r="Y443" s="2" t="n"/>
      <c r="Z443" s="2" t="n"/>
      <c r="AA443" s="2" t="n"/>
      <c r="AB443" s="2" t="n"/>
      <c r="AC443" s="2" t="n"/>
      <c r="AD443" s="2" t="n"/>
      <c r="AE443" s="2" t="n"/>
      <c r="AF443" s="2" t="n"/>
      <c r="AG443" s="2" t="n"/>
      <c r="AH443" s="2" t="n"/>
      <c r="AI443" s="2" t="n"/>
      <c r="AJ443" s="2" t="n"/>
      <c r="AK443" s="2" t="n"/>
      <c r="AL443" s="2" t="n"/>
      <c r="AM443" s="2" t="n"/>
      <c r="AN443" s="2" t="n"/>
      <c r="AO443" s="2" t="n"/>
      <c r="AP443" s="2" t="n"/>
      <c r="AQ443" s="2" t="n"/>
      <c r="AR443" s="2" t="n"/>
      <c r="AS443" s="2" t="n"/>
      <c r="AT443" s="2" t="n"/>
      <c r="AU443" s="2" t="n"/>
      <c r="AV443" s="2" t="n"/>
      <c r="AW443" s="2" t="n"/>
      <c r="AX443" s="2" t="n"/>
      <c r="AY443" s="2" t="n"/>
      <c r="AZ443" s="2" t="n"/>
      <c r="BA443" s="2" t="n"/>
      <c r="BB443" s="2" t="n"/>
      <c r="BC443" s="2" t="n"/>
      <c r="BD443" s="2" t="n"/>
      <c r="BE443" s="2" t="n"/>
      <c r="BF443" s="2" t="n"/>
      <c r="BG443" s="2" t="n"/>
      <c r="BH443" s="2" t="n"/>
      <c r="BI443" s="2" t="n"/>
      <c r="BJ443" s="2" t="n"/>
      <c r="BK443" s="2" t="n"/>
      <c r="BL443" s="2" t="n"/>
      <c r="BM443" s="2" t="n"/>
      <c r="BN443" s="2" t="n"/>
      <c r="BO443" s="2" t="n"/>
      <c r="BP443" s="2" t="n"/>
      <c r="BQ443" s="2" t="n"/>
      <c r="BR443" s="2" t="n"/>
      <c r="BS443" s="2" t="n"/>
      <c r="BT443" s="2" t="n"/>
      <c r="BU443" s="2" t="n"/>
      <c r="BV443" s="2" t="n"/>
      <c r="BW443" s="2" t="n"/>
    </row>
    <row r="444" ht="15.75" customFormat="1" customHeight="1" s="40">
      <c r="A444" s="93">
        <f>IF(F444&lt;&gt;"",1+MAX($A$2:A443),"")</f>
        <v/>
      </c>
      <c r="B444" s="118" t="n"/>
      <c r="C444" s="300" t="inlineStr">
        <is>
          <t>CIRCUIT BREAKERS AND FUSES</t>
        </is>
      </c>
      <c r="D444" s="373" t="n"/>
      <c r="E444" s="97" t="n"/>
      <c r="F444" s="373" t="n"/>
      <c r="G444" s="98" t="n"/>
      <c r="H444" s="374" t="n"/>
      <c r="I444" s="375" t="n"/>
      <c r="J444" s="380" t="n"/>
      <c r="K444" s="377" t="n"/>
      <c r="L444" s="378" t="n"/>
      <c r="M444" s="402" t="n"/>
      <c r="N444" s="18" t="n"/>
      <c r="O444" s="2" t="n"/>
      <c r="P444" s="2" t="n"/>
      <c r="Q444" s="2" t="n"/>
      <c r="R444" s="2" t="n"/>
      <c r="S444" s="2" t="n"/>
      <c r="T444" s="2" t="n"/>
      <c r="U444" s="2" t="n"/>
      <c r="V444" s="2" t="n"/>
      <c r="W444" s="2" t="n"/>
      <c r="X444" s="2" t="n"/>
      <c r="Y444" s="2" t="n"/>
      <c r="Z444" s="2" t="n"/>
      <c r="AA444" s="2" t="n"/>
      <c r="AB444" s="2" t="n"/>
      <c r="AC444" s="2" t="n"/>
      <c r="AD444" s="2" t="n"/>
      <c r="AE444" s="2" t="n"/>
      <c r="AF444" s="2" t="n"/>
      <c r="AG444" s="2" t="n"/>
      <c r="AH444" s="2" t="n"/>
      <c r="AI444" s="2" t="n"/>
      <c r="AJ444" s="2" t="n"/>
      <c r="AK444" s="2" t="n"/>
      <c r="AL444" s="2" t="n"/>
      <c r="AM444" s="2" t="n"/>
      <c r="AN444" s="2" t="n"/>
      <c r="AO444" s="2" t="n"/>
      <c r="AP444" s="2" t="n"/>
      <c r="AQ444" s="2" t="n"/>
      <c r="AR444" s="2" t="n"/>
      <c r="AS444" s="2" t="n"/>
      <c r="AT444" s="2" t="n"/>
      <c r="AU444" s="2" t="n"/>
      <c r="AV444" s="2" t="n"/>
      <c r="AW444" s="2" t="n"/>
      <c r="AX444" s="2" t="n"/>
      <c r="AY444" s="2" t="n"/>
      <c r="AZ444" s="2" t="n"/>
      <c r="BA444" s="2" t="n"/>
      <c r="BB444" s="2" t="n"/>
      <c r="BC444" s="2" t="n"/>
      <c r="BD444" s="2" t="n"/>
      <c r="BE444" s="2" t="n"/>
      <c r="BF444" s="2" t="n"/>
      <c r="BG444" s="2" t="n"/>
      <c r="BH444" s="2" t="n"/>
      <c r="BI444" s="2" t="n"/>
      <c r="BJ444" s="2" t="n"/>
      <c r="BK444" s="2" t="n"/>
      <c r="BL444" s="2" t="n"/>
      <c r="BM444" s="2" t="n"/>
      <c r="BN444" s="2" t="n"/>
      <c r="BO444" s="2" t="n"/>
      <c r="BP444" s="2" t="n"/>
      <c r="BQ444" s="2" t="n"/>
      <c r="BR444" s="2" t="n"/>
      <c r="BS444" s="2" t="n"/>
      <c r="BT444" s="2" t="n"/>
      <c r="BU444" s="2" t="n"/>
      <c r="BV444" s="2" t="n"/>
      <c r="BW444" s="2" t="n"/>
    </row>
    <row r="445" ht="15.75" customFormat="1" customHeight="1" s="40">
      <c r="A445" s="93">
        <f>IF(F445&lt;&gt;"",1+MAX($A$2:A444),"")</f>
        <v/>
      </c>
      <c r="B445" s="118" t="n"/>
      <c r="C445" s="95" t="inlineStr">
        <is>
          <t>400-Ampere, 3- Pole Main Circuit Breaker</t>
        </is>
      </c>
      <c r="D445" s="373" t="n">
        <v>1</v>
      </c>
      <c r="E445" s="97" t="n">
        <v>0</v>
      </c>
      <c r="F445" s="373">
        <f>(1+E445)*D445</f>
        <v/>
      </c>
      <c r="G445" s="98" t="inlineStr">
        <is>
          <t>EA</t>
        </is>
      </c>
      <c r="H445" s="374" t="n">
        <v>440</v>
      </c>
      <c r="I445" s="375">
        <f>H445*F445</f>
        <v/>
      </c>
      <c r="J445" s="380" t="n">
        <v>185</v>
      </c>
      <c r="K445" s="417">
        <f>J445*F445</f>
        <v/>
      </c>
      <c r="L445" s="378">
        <f>K445+I445</f>
        <v/>
      </c>
      <c r="M445" s="402" t="n"/>
      <c r="N445" s="18" t="n"/>
      <c r="O445" s="2" t="n"/>
      <c r="P445" s="2" t="n"/>
      <c r="Q445" s="2" t="n"/>
      <c r="R445" s="2" t="n"/>
      <c r="S445" s="2" t="n"/>
      <c r="T445" s="2" t="n"/>
      <c r="U445" s="2" t="n"/>
      <c r="V445" s="2" t="n"/>
      <c r="W445" s="2" t="n"/>
      <c r="X445" s="2" t="n"/>
      <c r="Y445" s="2" t="n"/>
      <c r="Z445" s="2" t="n"/>
      <c r="AA445" s="2" t="n"/>
      <c r="AB445" s="2" t="n"/>
      <c r="AC445" s="2" t="n"/>
      <c r="AD445" s="2" t="n"/>
      <c r="AE445" s="2" t="n"/>
      <c r="AF445" s="2" t="n"/>
      <c r="AG445" s="2" t="n"/>
      <c r="AH445" s="2" t="n"/>
      <c r="AI445" s="2" t="n"/>
      <c r="AJ445" s="2" t="n"/>
      <c r="AK445" s="2" t="n"/>
      <c r="AL445" s="2" t="n"/>
      <c r="AM445" s="2" t="n"/>
      <c r="AN445" s="2" t="n"/>
      <c r="AO445" s="2" t="n"/>
      <c r="AP445" s="2" t="n"/>
      <c r="AQ445" s="2" t="n"/>
      <c r="AR445" s="2" t="n"/>
      <c r="AS445" s="2" t="n"/>
      <c r="AT445" s="2" t="n"/>
      <c r="AU445" s="2" t="n"/>
      <c r="AV445" s="2" t="n"/>
      <c r="AW445" s="2" t="n"/>
      <c r="AX445" s="2" t="n"/>
      <c r="AY445" s="2" t="n"/>
      <c r="AZ445" s="2" t="n"/>
      <c r="BA445" s="2" t="n"/>
      <c r="BB445" s="2" t="n"/>
      <c r="BC445" s="2" t="n"/>
      <c r="BD445" s="2" t="n"/>
      <c r="BE445" s="2" t="n"/>
      <c r="BF445" s="2" t="n"/>
      <c r="BG445" s="2" t="n"/>
      <c r="BH445" s="2" t="n"/>
      <c r="BI445" s="2" t="n"/>
      <c r="BJ445" s="2" t="n"/>
      <c r="BK445" s="2" t="n"/>
      <c r="BL445" s="2" t="n"/>
      <c r="BM445" s="2" t="n"/>
      <c r="BN445" s="2" t="n"/>
      <c r="BO445" s="2" t="n"/>
      <c r="BP445" s="2" t="n"/>
      <c r="BQ445" s="2" t="n"/>
      <c r="BR445" s="2" t="n"/>
      <c r="BS445" s="2" t="n"/>
      <c r="BT445" s="2" t="n"/>
      <c r="BU445" s="2" t="n"/>
      <c r="BV445" s="2" t="n"/>
      <c r="BW445" s="2" t="n"/>
    </row>
    <row r="446" ht="15.75" customFormat="1" customHeight="1" s="40">
      <c r="A446" s="93">
        <f>IF(F446&lt;&gt;"",1+MAX($A$2:A445),"")</f>
        <v/>
      </c>
      <c r="B446" s="118" t="n"/>
      <c r="C446" s="95" t="inlineStr">
        <is>
          <t>15-Ampere, 1- Pole Circuit Breaker</t>
        </is>
      </c>
      <c r="D446" s="373" t="n">
        <v>517</v>
      </c>
      <c r="E446" s="97" t="n">
        <v>0</v>
      </c>
      <c r="F446" s="373">
        <f>(1+E446)*D446</f>
        <v/>
      </c>
      <c r="G446" s="98" t="inlineStr">
        <is>
          <t>EA</t>
        </is>
      </c>
      <c r="H446" s="374" t="n">
        <v>24</v>
      </c>
      <c r="I446" s="375">
        <f>H446*F446</f>
        <v/>
      </c>
      <c r="J446" s="380" t="n">
        <v>38</v>
      </c>
      <c r="K446" s="417">
        <f>J446*F446</f>
        <v/>
      </c>
      <c r="L446" s="378">
        <f>K446+I446</f>
        <v/>
      </c>
      <c r="M446" s="402" t="n"/>
      <c r="N446" s="18" t="n"/>
      <c r="O446" s="2" t="n"/>
      <c r="P446" s="2" t="n"/>
      <c r="Q446" s="2" t="n"/>
      <c r="R446" s="2" t="n"/>
      <c r="S446" s="2" t="n"/>
      <c r="T446" s="2" t="n"/>
      <c r="U446" s="2" t="n"/>
      <c r="V446" s="2" t="n"/>
      <c r="W446" s="2" t="n"/>
      <c r="X446" s="2" t="n"/>
      <c r="Y446" s="2" t="n"/>
      <c r="Z446" s="2" t="n"/>
      <c r="AA446" s="2" t="n"/>
      <c r="AB446" s="2" t="n"/>
      <c r="AC446" s="2" t="n"/>
      <c r="AD446" s="2" t="n"/>
      <c r="AE446" s="2" t="n"/>
      <c r="AF446" s="2" t="n"/>
      <c r="AG446" s="2" t="n"/>
      <c r="AH446" s="2" t="n"/>
      <c r="AI446" s="2" t="n"/>
      <c r="AJ446" s="2" t="n"/>
      <c r="AK446" s="2" t="n"/>
      <c r="AL446" s="2" t="n"/>
      <c r="AM446" s="2" t="n"/>
      <c r="AN446" s="2" t="n"/>
      <c r="AO446" s="2" t="n"/>
      <c r="AP446" s="2" t="n"/>
      <c r="AQ446" s="2" t="n"/>
      <c r="AR446" s="2" t="n"/>
      <c r="AS446" s="2" t="n"/>
      <c r="AT446" s="2" t="n"/>
      <c r="AU446" s="2" t="n"/>
      <c r="AV446" s="2" t="n"/>
      <c r="AW446" s="2" t="n"/>
      <c r="AX446" s="2" t="n"/>
      <c r="AY446" s="2" t="n"/>
      <c r="AZ446" s="2" t="n"/>
      <c r="BA446" s="2" t="n"/>
      <c r="BB446" s="2" t="n"/>
      <c r="BC446" s="2" t="n"/>
      <c r="BD446" s="2" t="n"/>
      <c r="BE446" s="2" t="n"/>
      <c r="BF446" s="2" t="n"/>
      <c r="BG446" s="2" t="n"/>
      <c r="BH446" s="2" t="n"/>
      <c r="BI446" s="2" t="n"/>
      <c r="BJ446" s="2" t="n"/>
      <c r="BK446" s="2" t="n"/>
      <c r="BL446" s="2" t="n"/>
      <c r="BM446" s="2" t="n"/>
      <c r="BN446" s="2" t="n"/>
      <c r="BO446" s="2" t="n"/>
      <c r="BP446" s="2" t="n"/>
      <c r="BQ446" s="2" t="n"/>
      <c r="BR446" s="2" t="n"/>
      <c r="BS446" s="2" t="n"/>
      <c r="BT446" s="2" t="n"/>
      <c r="BU446" s="2" t="n"/>
      <c r="BV446" s="2" t="n"/>
      <c r="BW446" s="2" t="n"/>
    </row>
    <row r="447" ht="15.75" customFormat="1" customHeight="1" s="40">
      <c r="A447" s="93">
        <f>IF(F447&lt;&gt;"",1+MAX($A$2:A446),"")</f>
        <v/>
      </c>
      <c r="B447" s="118" t="n"/>
      <c r="C447" s="95" t="inlineStr">
        <is>
          <t>15-Ampere, 2- Pole Circuit Breaker</t>
        </is>
      </c>
      <c r="D447" s="373" t="n">
        <v>74</v>
      </c>
      <c r="E447" s="97" t="n">
        <v>0</v>
      </c>
      <c r="F447" s="373">
        <f>(1+E447)*D447</f>
        <v/>
      </c>
      <c r="G447" s="98" t="inlineStr">
        <is>
          <t>EA</t>
        </is>
      </c>
      <c r="H447" s="374" t="n">
        <v>34</v>
      </c>
      <c r="I447" s="375">
        <f>H447*F447</f>
        <v/>
      </c>
      <c r="J447" s="380" t="n">
        <v>48</v>
      </c>
      <c r="K447" s="417">
        <f>J447*F447</f>
        <v/>
      </c>
      <c r="L447" s="378">
        <f>K447+I447</f>
        <v/>
      </c>
      <c r="M447" s="402" t="n"/>
      <c r="N447" s="18" t="n"/>
      <c r="O447" s="2" t="n"/>
      <c r="P447" s="2" t="n"/>
      <c r="Q447" s="2" t="n"/>
      <c r="R447" s="2" t="n"/>
      <c r="S447" s="2" t="n"/>
      <c r="T447" s="2" t="n"/>
      <c r="U447" s="2" t="n"/>
      <c r="V447" s="2" t="n"/>
      <c r="W447" s="2" t="n"/>
      <c r="X447" s="2" t="n"/>
      <c r="Y447" s="2" t="n"/>
      <c r="Z447" s="2" t="n"/>
      <c r="AA447" s="2" t="n"/>
      <c r="AB447" s="2" t="n"/>
      <c r="AC447" s="2" t="n"/>
      <c r="AD447" s="2" t="n"/>
      <c r="AE447" s="2" t="n"/>
      <c r="AF447" s="2" t="n"/>
      <c r="AG447" s="2" t="n"/>
      <c r="AH447" s="2" t="n"/>
      <c r="AI447" s="2" t="n"/>
      <c r="AJ447" s="2" t="n"/>
      <c r="AK447" s="2" t="n"/>
      <c r="AL447" s="2" t="n"/>
      <c r="AM447" s="2" t="n"/>
      <c r="AN447" s="2" t="n"/>
      <c r="AO447" s="2" t="n"/>
      <c r="AP447" s="2" t="n"/>
      <c r="AQ447" s="2" t="n"/>
      <c r="AR447" s="2" t="n"/>
      <c r="AS447" s="2" t="n"/>
      <c r="AT447" s="2" t="n"/>
      <c r="AU447" s="2" t="n"/>
      <c r="AV447" s="2" t="n"/>
      <c r="AW447" s="2" t="n"/>
      <c r="AX447" s="2" t="n"/>
      <c r="AY447" s="2" t="n"/>
      <c r="AZ447" s="2" t="n"/>
      <c r="BA447" s="2" t="n"/>
      <c r="BB447" s="2" t="n"/>
      <c r="BC447" s="2" t="n"/>
      <c r="BD447" s="2" t="n"/>
      <c r="BE447" s="2" t="n"/>
      <c r="BF447" s="2" t="n"/>
      <c r="BG447" s="2" t="n"/>
      <c r="BH447" s="2" t="n"/>
      <c r="BI447" s="2" t="n"/>
      <c r="BJ447" s="2" t="n"/>
      <c r="BK447" s="2" t="n"/>
      <c r="BL447" s="2" t="n"/>
      <c r="BM447" s="2" t="n"/>
      <c r="BN447" s="2" t="n"/>
      <c r="BO447" s="2" t="n"/>
      <c r="BP447" s="2" t="n"/>
      <c r="BQ447" s="2" t="n"/>
      <c r="BR447" s="2" t="n"/>
      <c r="BS447" s="2" t="n"/>
      <c r="BT447" s="2" t="n"/>
      <c r="BU447" s="2" t="n"/>
      <c r="BV447" s="2" t="n"/>
      <c r="BW447" s="2" t="n"/>
    </row>
    <row r="448" ht="15.75" customFormat="1" customHeight="1" s="40">
      <c r="A448" s="93">
        <f>IF(F448&lt;&gt;"",1+MAX($A$2:A447),"")</f>
        <v/>
      </c>
      <c r="B448" s="118" t="n"/>
      <c r="C448" s="95" t="inlineStr">
        <is>
          <t>20-Ampere, 1- Pole Circuit Breaker</t>
        </is>
      </c>
      <c r="D448" s="373" t="n">
        <v>420</v>
      </c>
      <c r="E448" s="97" t="n">
        <v>0</v>
      </c>
      <c r="F448" s="373">
        <f>(1+E448)*D448</f>
        <v/>
      </c>
      <c r="G448" s="98" t="inlineStr">
        <is>
          <t>EA</t>
        </is>
      </c>
      <c r="H448" s="374" t="n">
        <v>27</v>
      </c>
      <c r="I448" s="375">
        <f>H448*F448</f>
        <v/>
      </c>
      <c r="J448" s="380" t="n">
        <v>40</v>
      </c>
      <c r="K448" s="417">
        <f>J448*F448</f>
        <v/>
      </c>
      <c r="L448" s="378">
        <f>K448+I448</f>
        <v/>
      </c>
      <c r="M448" s="402" t="n"/>
      <c r="N448" s="18" t="n"/>
      <c r="O448" s="2" t="n"/>
      <c r="P448" s="2" t="n"/>
      <c r="Q448" s="2" t="n"/>
      <c r="R448" s="2" t="n"/>
      <c r="S448" s="2" t="n"/>
      <c r="T448" s="2" t="n"/>
      <c r="U448" s="2" t="n"/>
      <c r="V448" s="2" t="n"/>
      <c r="W448" s="2" t="n"/>
      <c r="X448" s="2" t="n"/>
      <c r="Y448" s="2" t="n"/>
      <c r="Z448" s="2" t="n"/>
      <c r="AA448" s="2" t="n"/>
      <c r="AB448" s="2" t="n"/>
      <c r="AC448" s="2" t="n"/>
      <c r="AD448" s="2" t="n"/>
      <c r="AE448" s="2" t="n"/>
      <c r="AF448" s="2" t="n"/>
      <c r="AG448" s="2" t="n"/>
      <c r="AH448" s="2" t="n"/>
      <c r="AI448" s="2" t="n"/>
      <c r="AJ448" s="2" t="n"/>
      <c r="AK448" s="2" t="n"/>
      <c r="AL448" s="2" t="n"/>
      <c r="AM448" s="2" t="n"/>
      <c r="AN448" s="2" t="n"/>
      <c r="AO448" s="2" t="n"/>
      <c r="AP448" s="2" t="n"/>
      <c r="AQ448" s="2" t="n"/>
      <c r="AR448" s="2" t="n"/>
      <c r="AS448" s="2" t="n"/>
      <c r="AT448" s="2" t="n"/>
      <c r="AU448" s="2" t="n"/>
      <c r="AV448" s="2" t="n"/>
      <c r="AW448" s="2" t="n"/>
      <c r="AX448" s="2" t="n"/>
      <c r="AY448" s="2" t="n"/>
      <c r="AZ448" s="2" t="n"/>
      <c r="BA448" s="2" t="n"/>
      <c r="BB448" s="2" t="n"/>
      <c r="BC448" s="2" t="n"/>
      <c r="BD448" s="2" t="n"/>
      <c r="BE448" s="2" t="n"/>
      <c r="BF448" s="2" t="n"/>
      <c r="BG448" s="2" t="n"/>
      <c r="BH448" s="2" t="n"/>
      <c r="BI448" s="2" t="n"/>
      <c r="BJ448" s="2" t="n"/>
      <c r="BK448" s="2" t="n"/>
      <c r="BL448" s="2" t="n"/>
      <c r="BM448" s="2" t="n"/>
      <c r="BN448" s="2" t="n"/>
      <c r="BO448" s="2" t="n"/>
      <c r="BP448" s="2" t="n"/>
      <c r="BQ448" s="2" t="n"/>
      <c r="BR448" s="2" t="n"/>
      <c r="BS448" s="2" t="n"/>
      <c r="BT448" s="2" t="n"/>
      <c r="BU448" s="2" t="n"/>
      <c r="BV448" s="2" t="n"/>
      <c r="BW448" s="2" t="n"/>
    </row>
    <row r="449" ht="15.75" customFormat="1" customHeight="1" s="40">
      <c r="A449" s="93">
        <f>IF(F449&lt;&gt;"",1+MAX($A$2:A448),"")</f>
        <v/>
      </c>
      <c r="B449" s="118" t="n"/>
      <c r="C449" s="95" t="inlineStr">
        <is>
          <t>20-Ampere, 2- Pole Circuit Breaker</t>
        </is>
      </c>
      <c r="D449" s="373" t="n">
        <v>31</v>
      </c>
      <c r="E449" s="97" t="n">
        <v>0</v>
      </c>
      <c r="F449" s="373">
        <f>(1+E449)*D449</f>
        <v/>
      </c>
      <c r="G449" s="98" t="inlineStr">
        <is>
          <t>EA</t>
        </is>
      </c>
      <c r="H449" s="374" t="n">
        <v>36</v>
      </c>
      <c r="I449" s="375">
        <f>H449*F449</f>
        <v/>
      </c>
      <c r="J449" s="380" t="n">
        <v>52</v>
      </c>
      <c r="K449" s="417">
        <f>J449*F449</f>
        <v/>
      </c>
      <c r="L449" s="378">
        <f>K449+I449</f>
        <v/>
      </c>
      <c r="M449" s="402" t="n"/>
      <c r="N449" s="18" t="n"/>
      <c r="O449" s="2" t="n"/>
      <c r="P449" s="2" t="n"/>
      <c r="Q449" s="2" t="n"/>
      <c r="R449" s="2" t="n"/>
      <c r="S449" s="2" t="n"/>
      <c r="T449" s="2" t="n"/>
      <c r="U449" s="2" t="n"/>
      <c r="V449" s="2" t="n"/>
      <c r="W449" s="2" t="n"/>
      <c r="X449" s="2" t="n"/>
      <c r="Y449" s="2" t="n"/>
      <c r="Z449" s="2" t="n"/>
      <c r="AA449" s="2" t="n"/>
      <c r="AB449" s="2" t="n"/>
      <c r="AC449" s="2" t="n"/>
      <c r="AD449" s="2" t="n"/>
      <c r="AE449" s="2" t="n"/>
      <c r="AF449" s="2" t="n"/>
      <c r="AG449" s="2" t="n"/>
      <c r="AH449" s="2" t="n"/>
      <c r="AI449" s="2" t="n"/>
      <c r="AJ449" s="2" t="n"/>
      <c r="AK449" s="2" t="n"/>
      <c r="AL449" s="2" t="n"/>
      <c r="AM449" s="2" t="n"/>
      <c r="AN449" s="2" t="n"/>
      <c r="AO449" s="2" t="n"/>
      <c r="AP449" s="2" t="n"/>
      <c r="AQ449" s="2" t="n"/>
      <c r="AR449" s="2" t="n"/>
      <c r="AS449" s="2" t="n"/>
      <c r="AT449" s="2" t="n"/>
      <c r="AU449" s="2" t="n"/>
      <c r="AV449" s="2" t="n"/>
      <c r="AW449" s="2" t="n"/>
      <c r="AX449" s="2" t="n"/>
      <c r="AY449" s="2" t="n"/>
      <c r="AZ449" s="2" t="n"/>
      <c r="BA449" s="2" t="n"/>
      <c r="BB449" s="2" t="n"/>
      <c r="BC449" s="2" t="n"/>
      <c r="BD449" s="2" t="n"/>
      <c r="BE449" s="2" t="n"/>
      <c r="BF449" s="2" t="n"/>
      <c r="BG449" s="2" t="n"/>
      <c r="BH449" s="2" t="n"/>
      <c r="BI449" s="2" t="n"/>
      <c r="BJ449" s="2" t="n"/>
      <c r="BK449" s="2" t="n"/>
      <c r="BL449" s="2" t="n"/>
      <c r="BM449" s="2" t="n"/>
      <c r="BN449" s="2" t="n"/>
      <c r="BO449" s="2" t="n"/>
      <c r="BP449" s="2" t="n"/>
      <c r="BQ449" s="2" t="n"/>
      <c r="BR449" s="2" t="n"/>
      <c r="BS449" s="2" t="n"/>
      <c r="BT449" s="2" t="n"/>
      <c r="BU449" s="2" t="n"/>
      <c r="BV449" s="2" t="n"/>
      <c r="BW449" s="2" t="n"/>
    </row>
    <row r="450" ht="15.75" customFormat="1" customHeight="1" s="40">
      <c r="A450" s="93">
        <f>IF(F450&lt;&gt;"",1+MAX($A$2:A449),"")</f>
        <v/>
      </c>
      <c r="B450" s="118" t="n"/>
      <c r="C450" s="95" t="inlineStr">
        <is>
          <t>25-Ampere, 2- Pole Circuit Breaker</t>
        </is>
      </c>
      <c r="D450" s="373" t="n">
        <v>198</v>
      </c>
      <c r="E450" s="97" t="n">
        <v>0</v>
      </c>
      <c r="F450" s="373">
        <f>(1+E450)*D450</f>
        <v/>
      </c>
      <c r="G450" s="98" t="inlineStr">
        <is>
          <t>EA</t>
        </is>
      </c>
      <c r="H450" s="374" t="n">
        <v>38</v>
      </c>
      <c r="I450" s="375">
        <f>H450*F450</f>
        <v/>
      </c>
      <c r="J450" s="380" t="n">
        <v>55</v>
      </c>
      <c r="K450" s="417">
        <f>J450*F450</f>
        <v/>
      </c>
      <c r="L450" s="378">
        <f>K450+I450</f>
        <v/>
      </c>
      <c r="M450" s="402" t="n"/>
      <c r="N450" s="18" t="n"/>
      <c r="O450" s="2" t="n"/>
      <c r="P450" s="2" t="n"/>
      <c r="Q450" s="2" t="n"/>
      <c r="R450" s="2" t="n"/>
      <c r="S450" s="2" t="n"/>
      <c r="T450" s="2" t="n"/>
      <c r="U450" s="2" t="n"/>
      <c r="V450" s="2" t="n"/>
      <c r="W450" s="2" t="n"/>
      <c r="X450" s="2" t="n"/>
      <c r="Y450" s="2" t="n"/>
      <c r="Z450" s="2" t="n"/>
      <c r="AA450" s="2" t="n"/>
      <c r="AB450" s="2" t="n"/>
      <c r="AC450" s="2" t="n"/>
      <c r="AD450" s="2" t="n"/>
      <c r="AE450" s="2" t="n"/>
      <c r="AF450" s="2" t="n"/>
      <c r="AG450" s="2" t="n"/>
      <c r="AH450" s="2" t="n"/>
      <c r="AI450" s="2" t="n"/>
      <c r="AJ450" s="2" t="n"/>
      <c r="AK450" s="2" t="n"/>
      <c r="AL450" s="2" t="n"/>
      <c r="AM450" s="2" t="n"/>
      <c r="AN450" s="2" t="n"/>
      <c r="AO450" s="2" t="n"/>
      <c r="AP450" s="2" t="n"/>
      <c r="AQ450" s="2" t="n"/>
      <c r="AR450" s="2" t="n"/>
      <c r="AS450" s="2" t="n"/>
      <c r="AT450" s="2" t="n"/>
      <c r="AU450" s="2" t="n"/>
      <c r="AV450" s="2" t="n"/>
      <c r="AW450" s="2" t="n"/>
      <c r="AX450" s="2" t="n"/>
      <c r="AY450" s="2" t="n"/>
      <c r="AZ450" s="2" t="n"/>
      <c r="BA450" s="2" t="n"/>
      <c r="BB450" s="2" t="n"/>
      <c r="BC450" s="2" t="n"/>
      <c r="BD450" s="2" t="n"/>
      <c r="BE450" s="2" t="n"/>
      <c r="BF450" s="2" t="n"/>
      <c r="BG450" s="2" t="n"/>
      <c r="BH450" s="2" t="n"/>
      <c r="BI450" s="2" t="n"/>
      <c r="BJ450" s="2" t="n"/>
      <c r="BK450" s="2" t="n"/>
      <c r="BL450" s="2" t="n"/>
      <c r="BM450" s="2" t="n"/>
      <c r="BN450" s="2" t="n"/>
      <c r="BO450" s="2" t="n"/>
      <c r="BP450" s="2" t="n"/>
      <c r="BQ450" s="2" t="n"/>
      <c r="BR450" s="2" t="n"/>
      <c r="BS450" s="2" t="n"/>
      <c r="BT450" s="2" t="n"/>
      <c r="BU450" s="2" t="n"/>
      <c r="BV450" s="2" t="n"/>
      <c r="BW450" s="2" t="n"/>
    </row>
    <row r="451" ht="15.75" customFormat="1" customHeight="1" s="40">
      <c r="A451" s="93">
        <f>IF(F451&lt;&gt;"",1+MAX($A$2:A450),"")</f>
        <v/>
      </c>
      <c r="B451" s="118" t="n"/>
      <c r="C451" s="95" t="inlineStr">
        <is>
          <t>30-Ampere, 2- Pole Circuit Breaker</t>
        </is>
      </c>
      <c r="D451" s="373" t="n">
        <v>21</v>
      </c>
      <c r="E451" s="97" t="n">
        <v>0</v>
      </c>
      <c r="F451" s="373">
        <f>(1+E451)*D451</f>
        <v/>
      </c>
      <c r="G451" s="98" t="inlineStr">
        <is>
          <t>EA</t>
        </is>
      </c>
      <c r="H451" s="374" t="n">
        <v>40</v>
      </c>
      <c r="I451" s="375">
        <f>H451*F451</f>
        <v/>
      </c>
      <c r="J451" s="380" t="n">
        <v>58</v>
      </c>
      <c r="K451" s="417">
        <f>J451*F451</f>
        <v/>
      </c>
      <c r="L451" s="378">
        <f>K451+I451</f>
        <v/>
      </c>
      <c r="M451" s="402" t="n"/>
      <c r="N451" s="18" t="n"/>
      <c r="O451" s="2" t="n"/>
      <c r="P451" s="2" t="n"/>
      <c r="Q451" s="2" t="n"/>
      <c r="R451" s="2" t="n"/>
      <c r="S451" s="2" t="n"/>
      <c r="T451" s="2" t="n"/>
      <c r="U451" s="2" t="n"/>
      <c r="V451" s="2" t="n"/>
      <c r="W451" s="2" t="n"/>
      <c r="X451" s="2" t="n"/>
      <c r="Y451" s="2" t="n"/>
      <c r="Z451" s="2" t="n"/>
      <c r="AA451" s="2" t="n"/>
      <c r="AB451" s="2" t="n"/>
      <c r="AC451" s="2" t="n"/>
      <c r="AD451" s="2" t="n"/>
      <c r="AE451" s="2" t="n"/>
      <c r="AF451" s="2" t="n"/>
      <c r="AG451" s="2" t="n"/>
      <c r="AH451" s="2" t="n"/>
      <c r="AI451" s="2" t="n"/>
      <c r="AJ451" s="2" t="n"/>
      <c r="AK451" s="2" t="n"/>
      <c r="AL451" s="2" t="n"/>
      <c r="AM451" s="2" t="n"/>
      <c r="AN451" s="2" t="n"/>
      <c r="AO451" s="2" t="n"/>
      <c r="AP451" s="2" t="n"/>
      <c r="AQ451" s="2" t="n"/>
      <c r="AR451" s="2" t="n"/>
      <c r="AS451" s="2" t="n"/>
      <c r="AT451" s="2" t="n"/>
      <c r="AU451" s="2" t="n"/>
      <c r="AV451" s="2" t="n"/>
      <c r="AW451" s="2" t="n"/>
      <c r="AX451" s="2" t="n"/>
      <c r="AY451" s="2" t="n"/>
      <c r="AZ451" s="2" t="n"/>
      <c r="BA451" s="2" t="n"/>
      <c r="BB451" s="2" t="n"/>
      <c r="BC451" s="2" t="n"/>
      <c r="BD451" s="2" t="n"/>
      <c r="BE451" s="2" t="n"/>
      <c r="BF451" s="2" t="n"/>
      <c r="BG451" s="2" t="n"/>
      <c r="BH451" s="2" t="n"/>
      <c r="BI451" s="2" t="n"/>
      <c r="BJ451" s="2" t="n"/>
      <c r="BK451" s="2" t="n"/>
      <c r="BL451" s="2" t="n"/>
      <c r="BM451" s="2" t="n"/>
      <c r="BN451" s="2" t="n"/>
      <c r="BO451" s="2" t="n"/>
      <c r="BP451" s="2" t="n"/>
      <c r="BQ451" s="2" t="n"/>
      <c r="BR451" s="2" t="n"/>
      <c r="BS451" s="2" t="n"/>
      <c r="BT451" s="2" t="n"/>
      <c r="BU451" s="2" t="n"/>
      <c r="BV451" s="2" t="n"/>
      <c r="BW451" s="2" t="n"/>
    </row>
    <row r="452" ht="15.75" customFormat="1" customHeight="1" s="40">
      <c r="A452" s="93">
        <f>IF(F452&lt;&gt;"",1+MAX($A$2:A451),"")</f>
        <v/>
      </c>
      <c r="B452" s="118" t="n"/>
      <c r="C452" s="95" t="inlineStr">
        <is>
          <t>30-Ampere, 3- Pole Circuit Breaker</t>
        </is>
      </c>
      <c r="D452" s="373" t="n">
        <v>1</v>
      </c>
      <c r="E452" s="97" t="n">
        <v>0</v>
      </c>
      <c r="F452" s="373">
        <f>(1+E452)*D452</f>
        <v/>
      </c>
      <c r="G452" s="98" t="inlineStr">
        <is>
          <t>EA</t>
        </is>
      </c>
      <c r="H452" s="374" t="n">
        <v>78</v>
      </c>
      <c r="I452" s="375">
        <f>H452*F452</f>
        <v/>
      </c>
      <c r="J452" s="380" t="n">
        <v>60</v>
      </c>
      <c r="K452" s="417">
        <f>J452*F452</f>
        <v/>
      </c>
      <c r="L452" s="378">
        <f>K452+I452</f>
        <v/>
      </c>
      <c r="M452" s="402" t="n"/>
      <c r="N452" s="18" t="n"/>
      <c r="O452" s="2" t="n"/>
      <c r="P452" s="2" t="n"/>
      <c r="Q452" s="2" t="n"/>
      <c r="R452" s="2" t="n"/>
      <c r="S452" s="2" t="n"/>
      <c r="T452" s="2" t="n"/>
      <c r="U452" s="2" t="n"/>
      <c r="V452" s="2" t="n"/>
      <c r="W452" s="2" t="n"/>
      <c r="X452" s="2" t="n"/>
      <c r="Y452" s="2" t="n"/>
      <c r="Z452" s="2" t="n"/>
      <c r="AA452" s="2" t="n"/>
      <c r="AB452" s="2" t="n"/>
      <c r="AC452" s="2" t="n"/>
      <c r="AD452" s="2" t="n"/>
      <c r="AE452" s="2" t="n"/>
      <c r="AF452" s="2" t="n"/>
      <c r="AG452" s="2" t="n"/>
      <c r="AH452" s="2" t="n"/>
      <c r="AI452" s="2" t="n"/>
      <c r="AJ452" s="2" t="n"/>
      <c r="AK452" s="2" t="n"/>
      <c r="AL452" s="2" t="n"/>
      <c r="AM452" s="2" t="n"/>
      <c r="AN452" s="2" t="n"/>
      <c r="AO452" s="2" t="n"/>
      <c r="AP452" s="2" t="n"/>
      <c r="AQ452" s="2" t="n"/>
      <c r="AR452" s="2" t="n"/>
      <c r="AS452" s="2" t="n"/>
      <c r="AT452" s="2" t="n"/>
      <c r="AU452" s="2" t="n"/>
      <c r="AV452" s="2" t="n"/>
      <c r="AW452" s="2" t="n"/>
      <c r="AX452" s="2" t="n"/>
      <c r="AY452" s="2" t="n"/>
      <c r="AZ452" s="2" t="n"/>
      <c r="BA452" s="2" t="n"/>
      <c r="BB452" s="2" t="n"/>
      <c r="BC452" s="2" t="n"/>
      <c r="BD452" s="2" t="n"/>
      <c r="BE452" s="2" t="n"/>
      <c r="BF452" s="2" t="n"/>
      <c r="BG452" s="2" t="n"/>
      <c r="BH452" s="2" t="n"/>
      <c r="BI452" s="2" t="n"/>
      <c r="BJ452" s="2" t="n"/>
      <c r="BK452" s="2" t="n"/>
      <c r="BL452" s="2" t="n"/>
      <c r="BM452" s="2" t="n"/>
      <c r="BN452" s="2" t="n"/>
      <c r="BO452" s="2" t="n"/>
      <c r="BP452" s="2" t="n"/>
      <c r="BQ452" s="2" t="n"/>
      <c r="BR452" s="2" t="n"/>
      <c r="BS452" s="2" t="n"/>
      <c r="BT452" s="2" t="n"/>
      <c r="BU452" s="2" t="n"/>
      <c r="BV452" s="2" t="n"/>
      <c r="BW452" s="2" t="n"/>
    </row>
    <row r="453" ht="15.75" customFormat="1" customHeight="1" s="40">
      <c r="A453" s="93">
        <f>IF(F453&lt;&gt;"",1+MAX($A$2:A452),"")</f>
        <v/>
      </c>
      <c r="B453" s="118" t="n"/>
      <c r="C453" s="95" t="inlineStr">
        <is>
          <t>50-Ampere, 3- Pole Circuit Breaker</t>
        </is>
      </c>
      <c r="D453" s="373" t="n">
        <v>1</v>
      </c>
      <c r="E453" s="97" t="n">
        <v>0</v>
      </c>
      <c r="F453" s="373">
        <f>(1+E453)*D453</f>
        <v/>
      </c>
      <c r="G453" s="98" t="inlineStr">
        <is>
          <t>EA</t>
        </is>
      </c>
      <c r="H453" s="374" t="n">
        <v>88</v>
      </c>
      <c r="I453" s="375">
        <f>H453*F453</f>
        <v/>
      </c>
      <c r="J453" s="380" t="n">
        <v>64</v>
      </c>
      <c r="K453" s="417">
        <f>J453*F453</f>
        <v/>
      </c>
      <c r="L453" s="378">
        <f>K453+I453</f>
        <v/>
      </c>
      <c r="M453" s="402" t="n"/>
      <c r="N453" s="18" t="n"/>
      <c r="O453" s="2" t="n"/>
      <c r="P453" s="2" t="n"/>
      <c r="Q453" s="2" t="n"/>
      <c r="R453" s="2" t="n"/>
      <c r="S453" s="2" t="n"/>
      <c r="T453" s="2" t="n"/>
      <c r="U453" s="2" t="n"/>
      <c r="V453" s="2" t="n"/>
      <c r="W453" s="2" t="n"/>
      <c r="X453" s="2" t="n"/>
      <c r="Y453" s="2" t="n"/>
      <c r="Z453" s="2" t="n"/>
      <c r="AA453" s="2" t="n"/>
      <c r="AB453" s="2" t="n"/>
      <c r="AC453" s="2" t="n"/>
      <c r="AD453" s="2" t="n"/>
      <c r="AE453" s="2" t="n"/>
      <c r="AF453" s="2" t="n"/>
      <c r="AG453" s="2" t="n"/>
      <c r="AH453" s="2" t="n"/>
      <c r="AI453" s="2" t="n"/>
      <c r="AJ453" s="2" t="n"/>
      <c r="AK453" s="2" t="n"/>
      <c r="AL453" s="2" t="n"/>
      <c r="AM453" s="2" t="n"/>
      <c r="AN453" s="2" t="n"/>
      <c r="AO453" s="2" t="n"/>
      <c r="AP453" s="2" t="n"/>
      <c r="AQ453" s="2" t="n"/>
      <c r="AR453" s="2" t="n"/>
      <c r="AS453" s="2" t="n"/>
      <c r="AT453" s="2" t="n"/>
      <c r="AU453" s="2" t="n"/>
      <c r="AV453" s="2" t="n"/>
      <c r="AW453" s="2" t="n"/>
      <c r="AX453" s="2" t="n"/>
      <c r="AY453" s="2" t="n"/>
      <c r="AZ453" s="2" t="n"/>
      <c r="BA453" s="2" t="n"/>
      <c r="BB453" s="2" t="n"/>
      <c r="BC453" s="2" t="n"/>
      <c r="BD453" s="2" t="n"/>
      <c r="BE453" s="2" t="n"/>
      <c r="BF453" s="2" t="n"/>
      <c r="BG453" s="2" t="n"/>
      <c r="BH453" s="2" t="n"/>
      <c r="BI453" s="2" t="n"/>
      <c r="BJ453" s="2" t="n"/>
      <c r="BK453" s="2" t="n"/>
      <c r="BL453" s="2" t="n"/>
      <c r="BM453" s="2" t="n"/>
      <c r="BN453" s="2" t="n"/>
      <c r="BO453" s="2" t="n"/>
      <c r="BP453" s="2" t="n"/>
      <c r="BQ453" s="2" t="n"/>
      <c r="BR453" s="2" t="n"/>
      <c r="BS453" s="2" t="n"/>
      <c r="BT453" s="2" t="n"/>
      <c r="BU453" s="2" t="n"/>
      <c r="BV453" s="2" t="n"/>
      <c r="BW453" s="2" t="n"/>
    </row>
    <row r="454" ht="15.75" customFormat="1" customHeight="1" s="40">
      <c r="A454" s="93">
        <f>IF(F454&lt;&gt;"",1+MAX($A$2:A453),"")</f>
        <v/>
      </c>
      <c r="B454" s="118" t="n"/>
      <c r="C454" s="95" t="inlineStr">
        <is>
          <t>80-Ampere, 2- Pole Circuit Breaker</t>
        </is>
      </c>
      <c r="D454" s="373" t="n">
        <v>74</v>
      </c>
      <c r="E454" s="97" t="n">
        <v>0</v>
      </c>
      <c r="F454" s="373">
        <f>(1+E454)*D454</f>
        <v/>
      </c>
      <c r="G454" s="98" t="inlineStr">
        <is>
          <t>EA</t>
        </is>
      </c>
      <c r="H454" s="374" t="n">
        <v>55</v>
      </c>
      <c r="I454" s="375">
        <f>H454*F454</f>
        <v/>
      </c>
      <c r="J454" s="380" t="n">
        <v>70</v>
      </c>
      <c r="K454" s="417">
        <f>J454*F454</f>
        <v/>
      </c>
      <c r="L454" s="378">
        <f>K454+I454</f>
        <v/>
      </c>
      <c r="M454" s="402" t="n"/>
      <c r="N454" s="18" t="n"/>
      <c r="O454" s="2" t="n"/>
      <c r="P454" s="2" t="n"/>
      <c r="Q454" s="2" t="n"/>
      <c r="R454" s="2" t="n"/>
      <c r="S454" s="2" t="n"/>
      <c r="T454" s="2" t="n"/>
      <c r="U454" s="2" t="n"/>
      <c r="V454" s="2" t="n"/>
      <c r="W454" s="2" t="n"/>
      <c r="X454" s="2" t="n"/>
      <c r="Y454" s="2" t="n"/>
      <c r="Z454" s="2" t="n"/>
      <c r="AA454" s="2" t="n"/>
      <c r="AB454" s="2" t="n"/>
      <c r="AC454" s="2" t="n"/>
      <c r="AD454" s="2" t="n"/>
      <c r="AE454" s="2" t="n"/>
      <c r="AF454" s="2" t="n"/>
      <c r="AG454" s="2" t="n"/>
      <c r="AH454" s="2" t="n"/>
      <c r="AI454" s="2" t="n"/>
      <c r="AJ454" s="2" t="n"/>
      <c r="AK454" s="2" t="n"/>
      <c r="AL454" s="2" t="n"/>
      <c r="AM454" s="2" t="n"/>
      <c r="AN454" s="2" t="n"/>
      <c r="AO454" s="2" t="n"/>
      <c r="AP454" s="2" t="n"/>
      <c r="AQ454" s="2" t="n"/>
      <c r="AR454" s="2" t="n"/>
      <c r="AS454" s="2" t="n"/>
      <c r="AT454" s="2" t="n"/>
      <c r="AU454" s="2" t="n"/>
      <c r="AV454" s="2" t="n"/>
      <c r="AW454" s="2" t="n"/>
      <c r="AX454" s="2" t="n"/>
      <c r="AY454" s="2" t="n"/>
      <c r="AZ454" s="2" t="n"/>
      <c r="BA454" s="2" t="n"/>
      <c r="BB454" s="2" t="n"/>
      <c r="BC454" s="2" t="n"/>
      <c r="BD454" s="2" t="n"/>
      <c r="BE454" s="2" t="n"/>
      <c r="BF454" s="2" t="n"/>
      <c r="BG454" s="2" t="n"/>
      <c r="BH454" s="2" t="n"/>
      <c r="BI454" s="2" t="n"/>
      <c r="BJ454" s="2" t="n"/>
      <c r="BK454" s="2" t="n"/>
      <c r="BL454" s="2" t="n"/>
      <c r="BM454" s="2" t="n"/>
      <c r="BN454" s="2" t="n"/>
      <c r="BO454" s="2" t="n"/>
      <c r="BP454" s="2" t="n"/>
      <c r="BQ454" s="2" t="n"/>
      <c r="BR454" s="2" t="n"/>
      <c r="BS454" s="2" t="n"/>
      <c r="BT454" s="2" t="n"/>
      <c r="BU454" s="2" t="n"/>
      <c r="BV454" s="2" t="n"/>
      <c r="BW454" s="2" t="n"/>
    </row>
    <row r="455" ht="15.75" customFormat="1" customHeight="1" s="40">
      <c r="A455" s="93">
        <f>IF(F455&lt;&gt;"",1+MAX($A$2:A454),"")</f>
        <v/>
      </c>
      <c r="B455" s="118" t="n"/>
      <c r="C455" s="95" t="inlineStr">
        <is>
          <t>80-Ampere, 3- Pole Circuit Breaker</t>
        </is>
      </c>
      <c r="D455" s="373" t="n">
        <v>1</v>
      </c>
      <c r="E455" s="97" t="n">
        <v>0</v>
      </c>
      <c r="F455" s="373">
        <f>(1+E455)*D455</f>
        <v/>
      </c>
      <c r="G455" s="98" t="inlineStr">
        <is>
          <t>EA</t>
        </is>
      </c>
      <c r="H455" s="374" t="n">
        <v>132</v>
      </c>
      <c r="I455" s="375">
        <f>H455*F455</f>
        <v/>
      </c>
      <c r="J455" s="380" t="n">
        <v>70</v>
      </c>
      <c r="K455" s="417">
        <f>J455*F455</f>
        <v/>
      </c>
      <c r="L455" s="378">
        <f>K455+I455</f>
        <v/>
      </c>
      <c r="M455" s="402" t="n"/>
      <c r="N455" s="18" t="n"/>
      <c r="O455" s="2" t="n"/>
      <c r="P455" s="2" t="n"/>
      <c r="Q455" s="2" t="n"/>
      <c r="R455" s="2" t="n"/>
      <c r="S455" s="2" t="n"/>
      <c r="T455" s="2" t="n"/>
      <c r="U455" s="2" t="n"/>
      <c r="V455" s="2" t="n"/>
      <c r="W455" s="2" t="n"/>
      <c r="X455" s="2" t="n"/>
      <c r="Y455" s="2" t="n"/>
      <c r="Z455" s="2" t="n"/>
      <c r="AA455" s="2" t="n"/>
      <c r="AB455" s="2" t="n"/>
      <c r="AC455" s="2" t="n"/>
      <c r="AD455" s="2" t="n"/>
      <c r="AE455" s="2" t="n"/>
      <c r="AF455" s="2" t="n"/>
      <c r="AG455" s="2" t="n"/>
      <c r="AH455" s="2" t="n"/>
      <c r="AI455" s="2" t="n"/>
      <c r="AJ455" s="2" t="n"/>
      <c r="AK455" s="2" t="n"/>
      <c r="AL455" s="2" t="n"/>
      <c r="AM455" s="2" t="n"/>
      <c r="AN455" s="2" t="n"/>
      <c r="AO455" s="2" t="n"/>
      <c r="AP455" s="2" t="n"/>
      <c r="AQ455" s="2" t="n"/>
      <c r="AR455" s="2" t="n"/>
      <c r="AS455" s="2" t="n"/>
      <c r="AT455" s="2" t="n"/>
      <c r="AU455" s="2" t="n"/>
      <c r="AV455" s="2" t="n"/>
      <c r="AW455" s="2" t="n"/>
      <c r="AX455" s="2" t="n"/>
      <c r="AY455" s="2" t="n"/>
      <c r="AZ455" s="2" t="n"/>
      <c r="BA455" s="2" t="n"/>
      <c r="BB455" s="2" t="n"/>
      <c r="BC455" s="2" t="n"/>
      <c r="BD455" s="2" t="n"/>
      <c r="BE455" s="2" t="n"/>
      <c r="BF455" s="2" t="n"/>
      <c r="BG455" s="2" t="n"/>
      <c r="BH455" s="2" t="n"/>
      <c r="BI455" s="2" t="n"/>
      <c r="BJ455" s="2" t="n"/>
      <c r="BK455" s="2" t="n"/>
      <c r="BL455" s="2" t="n"/>
      <c r="BM455" s="2" t="n"/>
      <c r="BN455" s="2" t="n"/>
      <c r="BO455" s="2" t="n"/>
      <c r="BP455" s="2" t="n"/>
      <c r="BQ455" s="2" t="n"/>
      <c r="BR455" s="2" t="n"/>
      <c r="BS455" s="2" t="n"/>
      <c r="BT455" s="2" t="n"/>
      <c r="BU455" s="2" t="n"/>
      <c r="BV455" s="2" t="n"/>
      <c r="BW455" s="2" t="n"/>
    </row>
    <row r="456" ht="15.75" customFormat="1" customHeight="1" s="40">
      <c r="A456" s="93">
        <f>IF(F456&lt;&gt;"",1+MAX($A$2:A455),"")</f>
        <v/>
      </c>
      <c r="B456" s="118" t="n"/>
      <c r="C456" s="95" t="inlineStr">
        <is>
          <t>200-Ampere, 3- Pole Circuit Breaker</t>
        </is>
      </c>
      <c r="D456" s="373" t="n">
        <v>1</v>
      </c>
      <c r="E456" s="97" t="n">
        <v>0</v>
      </c>
      <c r="F456" s="373">
        <f>(1+E456)*D456</f>
        <v/>
      </c>
      <c r="G456" s="98" t="inlineStr">
        <is>
          <t>EA</t>
        </is>
      </c>
      <c r="H456" s="374" t="n">
        <v>220</v>
      </c>
      <c r="I456" s="375">
        <f>H456*F456</f>
        <v/>
      </c>
      <c r="J456" s="380" t="n">
        <v>95</v>
      </c>
      <c r="K456" s="417">
        <f>J456*F456</f>
        <v/>
      </c>
      <c r="L456" s="378">
        <f>K456+I456</f>
        <v/>
      </c>
      <c r="M456" s="402" t="n"/>
      <c r="N456" s="18" t="n"/>
      <c r="O456" s="2" t="n"/>
      <c r="P456" s="2" t="n"/>
      <c r="Q456" s="2" t="n"/>
      <c r="R456" s="2" t="n"/>
      <c r="S456" s="2" t="n"/>
      <c r="T456" s="2" t="n"/>
      <c r="U456" s="2" t="n"/>
      <c r="V456" s="2" t="n"/>
      <c r="W456" s="2" t="n"/>
      <c r="X456" s="2" t="n"/>
      <c r="Y456" s="2" t="n"/>
      <c r="Z456" s="2" t="n"/>
      <c r="AA456" s="2" t="n"/>
      <c r="AB456" s="2" t="n"/>
      <c r="AC456" s="2" t="n"/>
      <c r="AD456" s="2" t="n"/>
      <c r="AE456" s="2" t="n"/>
      <c r="AF456" s="2" t="n"/>
      <c r="AG456" s="2" t="n"/>
      <c r="AH456" s="2" t="n"/>
      <c r="AI456" s="2" t="n"/>
      <c r="AJ456" s="2" t="n"/>
      <c r="AK456" s="2" t="n"/>
      <c r="AL456" s="2" t="n"/>
      <c r="AM456" s="2" t="n"/>
      <c r="AN456" s="2" t="n"/>
      <c r="AO456" s="2" t="n"/>
      <c r="AP456" s="2" t="n"/>
      <c r="AQ456" s="2" t="n"/>
      <c r="AR456" s="2" t="n"/>
      <c r="AS456" s="2" t="n"/>
      <c r="AT456" s="2" t="n"/>
      <c r="AU456" s="2" t="n"/>
      <c r="AV456" s="2" t="n"/>
      <c r="AW456" s="2" t="n"/>
      <c r="AX456" s="2" t="n"/>
      <c r="AY456" s="2" t="n"/>
      <c r="AZ456" s="2" t="n"/>
      <c r="BA456" s="2" t="n"/>
      <c r="BB456" s="2" t="n"/>
      <c r="BC456" s="2" t="n"/>
      <c r="BD456" s="2" t="n"/>
      <c r="BE456" s="2" t="n"/>
      <c r="BF456" s="2" t="n"/>
      <c r="BG456" s="2" t="n"/>
      <c r="BH456" s="2" t="n"/>
      <c r="BI456" s="2" t="n"/>
      <c r="BJ456" s="2" t="n"/>
      <c r="BK456" s="2" t="n"/>
      <c r="BL456" s="2" t="n"/>
      <c r="BM456" s="2" t="n"/>
      <c r="BN456" s="2" t="n"/>
      <c r="BO456" s="2" t="n"/>
      <c r="BP456" s="2" t="n"/>
      <c r="BQ456" s="2" t="n"/>
      <c r="BR456" s="2" t="n"/>
      <c r="BS456" s="2" t="n"/>
      <c r="BT456" s="2" t="n"/>
      <c r="BU456" s="2" t="n"/>
      <c r="BV456" s="2" t="n"/>
      <c r="BW456" s="2" t="n"/>
    </row>
    <row r="457" ht="15.75" customFormat="1" customHeight="1" s="40">
      <c r="A457" s="93">
        <f>IF(F457&lt;&gt;"",1+MAX($A$2:A456),"")</f>
        <v/>
      </c>
      <c r="B457" s="118" t="n"/>
      <c r="C457" s="95" t="inlineStr">
        <is>
          <t>Fused Disconnect Switch</t>
        </is>
      </c>
      <c r="D457" s="373" t="n">
        <v>3</v>
      </c>
      <c r="E457" s="97" t="n">
        <v>0</v>
      </c>
      <c r="F457" s="373">
        <f>(1+E457)*D457</f>
        <v/>
      </c>
      <c r="G457" s="98" t="inlineStr">
        <is>
          <t>EA</t>
        </is>
      </c>
      <c r="H457" s="374" t="n">
        <v>85</v>
      </c>
      <c r="I457" s="375">
        <f>H457*F457</f>
        <v/>
      </c>
      <c r="J457" s="380" t="n">
        <v>65</v>
      </c>
      <c r="K457" s="417">
        <f>J457*F457</f>
        <v/>
      </c>
      <c r="L457" s="378">
        <f>K457+I457</f>
        <v/>
      </c>
      <c r="M457" s="402" t="n"/>
      <c r="N457" s="18" t="n"/>
      <c r="O457" s="2" t="n"/>
      <c r="P457" s="2" t="n"/>
      <c r="Q457" s="2" t="n"/>
      <c r="R457" s="2" t="n"/>
      <c r="S457" s="2" t="n"/>
      <c r="T457" s="2" t="n"/>
      <c r="U457" s="2" t="n"/>
      <c r="V457" s="2" t="n"/>
      <c r="W457" s="2" t="n"/>
      <c r="X457" s="2" t="n"/>
      <c r="Y457" s="2" t="n"/>
      <c r="Z457" s="2" t="n"/>
      <c r="AA457" s="2" t="n"/>
      <c r="AB457" s="2" t="n"/>
      <c r="AC457" s="2" t="n"/>
      <c r="AD457" s="2" t="n"/>
      <c r="AE457" s="2" t="n"/>
      <c r="AF457" s="2" t="n"/>
      <c r="AG457" s="2" t="n"/>
      <c r="AH457" s="2" t="n"/>
      <c r="AI457" s="2" t="n"/>
      <c r="AJ457" s="2" t="n"/>
      <c r="AK457" s="2" t="n"/>
      <c r="AL457" s="2" t="n"/>
      <c r="AM457" s="2" t="n"/>
      <c r="AN457" s="2" t="n"/>
      <c r="AO457" s="2" t="n"/>
      <c r="AP457" s="2" t="n"/>
      <c r="AQ457" s="2" t="n"/>
      <c r="AR457" s="2" t="n"/>
      <c r="AS457" s="2" t="n"/>
      <c r="AT457" s="2" t="n"/>
      <c r="AU457" s="2" t="n"/>
      <c r="AV457" s="2" t="n"/>
      <c r="AW457" s="2" t="n"/>
      <c r="AX457" s="2" t="n"/>
      <c r="AY457" s="2" t="n"/>
      <c r="AZ457" s="2" t="n"/>
      <c r="BA457" s="2" t="n"/>
      <c r="BB457" s="2" t="n"/>
      <c r="BC457" s="2" t="n"/>
      <c r="BD457" s="2" t="n"/>
      <c r="BE457" s="2" t="n"/>
      <c r="BF457" s="2" t="n"/>
      <c r="BG457" s="2" t="n"/>
      <c r="BH457" s="2" t="n"/>
      <c r="BI457" s="2" t="n"/>
      <c r="BJ457" s="2" t="n"/>
      <c r="BK457" s="2" t="n"/>
      <c r="BL457" s="2" t="n"/>
      <c r="BM457" s="2" t="n"/>
      <c r="BN457" s="2" t="n"/>
      <c r="BO457" s="2" t="n"/>
      <c r="BP457" s="2" t="n"/>
      <c r="BQ457" s="2" t="n"/>
      <c r="BR457" s="2" t="n"/>
      <c r="BS457" s="2" t="n"/>
      <c r="BT457" s="2" t="n"/>
      <c r="BU457" s="2" t="n"/>
      <c r="BV457" s="2" t="n"/>
      <c r="BW457" s="2" t="n"/>
    </row>
    <row r="458" ht="15.75" customFormat="1" customHeight="1" s="40">
      <c r="A458" s="93">
        <f>IF(F458&lt;&gt;"",1+MAX($A$2:A457),"")</f>
        <v/>
      </c>
      <c r="B458" s="118" t="n"/>
      <c r="C458" s="95" t="inlineStr">
        <is>
          <t>100- Ampere Switch, 60-Ampere Fuse Disconnect Switch</t>
        </is>
      </c>
      <c r="D458" s="373" t="n">
        <v>1</v>
      </c>
      <c r="E458" s="97" t="n">
        <v>0</v>
      </c>
      <c r="F458" s="373">
        <f>(1+E458)*D458</f>
        <v/>
      </c>
      <c r="G458" s="98" t="inlineStr">
        <is>
          <t>EA</t>
        </is>
      </c>
      <c r="H458" s="374" t="n">
        <v>132</v>
      </c>
      <c r="I458" s="375">
        <f>H458*F458</f>
        <v/>
      </c>
      <c r="J458" s="380" t="n">
        <v>58</v>
      </c>
      <c r="K458" s="417">
        <f>J458*F458</f>
        <v/>
      </c>
      <c r="L458" s="378">
        <f>K458+I458</f>
        <v/>
      </c>
      <c r="M458" s="402" t="n"/>
      <c r="N458" s="18" t="n"/>
      <c r="O458" s="2" t="n"/>
      <c r="P458" s="2" t="n"/>
      <c r="Q458" s="2" t="n"/>
      <c r="R458" s="2" t="n"/>
      <c r="S458" s="2" t="n"/>
      <c r="T458" s="2" t="n"/>
      <c r="U458" s="2" t="n"/>
      <c r="V458" s="2" t="n"/>
      <c r="W458" s="2" t="n"/>
      <c r="X458" s="2" t="n"/>
      <c r="Y458" s="2" t="n"/>
      <c r="Z458" s="2" t="n"/>
      <c r="AA458" s="2" t="n"/>
      <c r="AB458" s="2" t="n"/>
      <c r="AC458" s="2" t="n"/>
      <c r="AD458" s="2" t="n"/>
      <c r="AE458" s="2" t="n"/>
      <c r="AF458" s="2" t="n"/>
      <c r="AG458" s="2" t="n"/>
      <c r="AH458" s="2" t="n"/>
      <c r="AI458" s="2" t="n"/>
      <c r="AJ458" s="2" t="n"/>
      <c r="AK458" s="2" t="n"/>
      <c r="AL458" s="2" t="n"/>
      <c r="AM458" s="2" t="n"/>
      <c r="AN458" s="2" t="n"/>
      <c r="AO458" s="2" t="n"/>
      <c r="AP458" s="2" t="n"/>
      <c r="AQ458" s="2" t="n"/>
      <c r="AR458" s="2" t="n"/>
      <c r="AS458" s="2" t="n"/>
      <c r="AT458" s="2" t="n"/>
      <c r="AU458" s="2" t="n"/>
      <c r="AV458" s="2" t="n"/>
      <c r="AW458" s="2" t="n"/>
      <c r="AX458" s="2" t="n"/>
      <c r="AY458" s="2" t="n"/>
      <c r="AZ458" s="2" t="n"/>
      <c r="BA458" s="2" t="n"/>
      <c r="BB458" s="2" t="n"/>
      <c r="BC458" s="2" t="n"/>
      <c r="BD458" s="2" t="n"/>
      <c r="BE458" s="2" t="n"/>
      <c r="BF458" s="2" t="n"/>
      <c r="BG458" s="2" t="n"/>
      <c r="BH458" s="2" t="n"/>
      <c r="BI458" s="2" t="n"/>
      <c r="BJ458" s="2" t="n"/>
      <c r="BK458" s="2" t="n"/>
      <c r="BL458" s="2" t="n"/>
      <c r="BM458" s="2" t="n"/>
      <c r="BN458" s="2" t="n"/>
      <c r="BO458" s="2" t="n"/>
      <c r="BP458" s="2" t="n"/>
      <c r="BQ458" s="2" t="n"/>
      <c r="BR458" s="2" t="n"/>
      <c r="BS458" s="2" t="n"/>
      <c r="BT458" s="2" t="n"/>
      <c r="BU458" s="2" t="n"/>
      <c r="BV458" s="2" t="n"/>
      <c r="BW458" s="2" t="n"/>
    </row>
    <row r="459" ht="18" customFormat="1" customHeight="1" s="40">
      <c r="A459" s="93">
        <f>IF(F459&lt;&gt;"",1+MAX($A$2:A458),"")</f>
        <v/>
      </c>
      <c r="B459" s="118" t="n"/>
      <c r="C459" s="95" t="inlineStr">
        <is>
          <t>600- Ampere Switch, 600-Ampere Fuse, 3- Pole Class T Disconnect Switch</t>
        </is>
      </c>
      <c r="D459" s="373" t="n">
        <v>2</v>
      </c>
      <c r="E459" s="97" t="n">
        <v>0</v>
      </c>
      <c r="F459" s="373">
        <f>(1+E459)*D459</f>
        <v/>
      </c>
      <c r="G459" s="98" t="inlineStr">
        <is>
          <t>EA</t>
        </is>
      </c>
      <c r="H459" s="374" t="n">
        <v>750</v>
      </c>
      <c r="I459" s="375">
        <f>H459*F459</f>
        <v/>
      </c>
      <c r="J459" s="380" t="n">
        <v>234</v>
      </c>
      <c r="K459" s="417">
        <f>J459*F459</f>
        <v/>
      </c>
      <c r="L459" s="378">
        <f>K459+I459</f>
        <v/>
      </c>
      <c r="M459" s="402" t="n"/>
      <c r="N459" s="18" t="n"/>
      <c r="O459" s="2" t="n"/>
      <c r="P459" s="2" t="n"/>
      <c r="Q459" s="2" t="n"/>
      <c r="R459" s="2" t="n"/>
      <c r="S459" s="2" t="n"/>
      <c r="T459" s="2" t="n"/>
      <c r="U459" s="2" t="n"/>
      <c r="V459" s="2" t="n"/>
      <c r="W459" s="2" t="n"/>
      <c r="X459" s="2" t="n"/>
      <c r="Y459" s="2" t="n"/>
      <c r="Z459" s="2" t="n"/>
      <c r="AA459" s="2" t="n"/>
      <c r="AB459" s="2" t="n"/>
      <c r="AC459" s="2" t="n"/>
      <c r="AD459" s="2" t="n"/>
      <c r="AE459" s="2" t="n"/>
      <c r="AF459" s="2" t="n"/>
      <c r="AG459" s="2" t="n"/>
      <c r="AH459" s="2" t="n"/>
      <c r="AI459" s="2" t="n"/>
      <c r="AJ459" s="2" t="n"/>
      <c r="AK459" s="2" t="n"/>
      <c r="AL459" s="2" t="n"/>
      <c r="AM459" s="2" t="n"/>
      <c r="AN459" s="2" t="n"/>
      <c r="AO459" s="2" t="n"/>
      <c r="AP459" s="2" t="n"/>
      <c r="AQ459" s="2" t="n"/>
      <c r="AR459" s="2" t="n"/>
      <c r="AS459" s="2" t="n"/>
      <c r="AT459" s="2" t="n"/>
      <c r="AU459" s="2" t="n"/>
      <c r="AV459" s="2" t="n"/>
      <c r="AW459" s="2" t="n"/>
      <c r="AX459" s="2" t="n"/>
      <c r="AY459" s="2" t="n"/>
      <c r="AZ459" s="2" t="n"/>
      <c r="BA459" s="2" t="n"/>
      <c r="BB459" s="2" t="n"/>
      <c r="BC459" s="2" t="n"/>
      <c r="BD459" s="2" t="n"/>
      <c r="BE459" s="2" t="n"/>
      <c r="BF459" s="2" t="n"/>
      <c r="BG459" s="2" t="n"/>
      <c r="BH459" s="2" t="n"/>
      <c r="BI459" s="2" t="n"/>
      <c r="BJ459" s="2" t="n"/>
      <c r="BK459" s="2" t="n"/>
      <c r="BL459" s="2" t="n"/>
      <c r="BM459" s="2" t="n"/>
      <c r="BN459" s="2" t="n"/>
      <c r="BO459" s="2" t="n"/>
      <c r="BP459" s="2" t="n"/>
      <c r="BQ459" s="2" t="n"/>
      <c r="BR459" s="2" t="n"/>
      <c r="BS459" s="2" t="n"/>
      <c r="BT459" s="2" t="n"/>
      <c r="BU459" s="2" t="n"/>
      <c r="BV459" s="2" t="n"/>
      <c r="BW459" s="2" t="n"/>
    </row>
    <row r="460" ht="15.75" customFormat="1" customHeight="1" s="40">
      <c r="A460" s="93">
        <f>IF(F460&lt;&gt;"",1+MAX($A$2:A459),"")</f>
        <v/>
      </c>
      <c r="B460" s="118" t="n"/>
      <c r="C460" s="300" t="inlineStr">
        <is>
          <t>SAFETY SYSTEM</t>
        </is>
      </c>
      <c r="D460" s="373" t="n"/>
      <c r="E460" s="97" t="n"/>
      <c r="F460" s="373" t="n"/>
      <c r="G460" s="98" t="n"/>
      <c r="H460" s="374" t="n"/>
      <c r="I460" s="375" t="n"/>
      <c r="J460" s="380" t="n"/>
      <c r="K460" s="377" t="n"/>
      <c r="L460" s="378" t="n"/>
      <c r="M460" s="402" t="n"/>
      <c r="N460" s="18" t="n"/>
      <c r="O460" s="2" t="n"/>
      <c r="P460" s="2" t="n"/>
      <c r="Q460" s="2" t="n"/>
      <c r="R460" s="2" t="n"/>
      <c r="S460" s="2" t="n"/>
      <c r="T460" s="2" t="n"/>
      <c r="U460" s="2" t="n"/>
      <c r="V460" s="2" t="n"/>
      <c r="W460" s="2" t="n"/>
      <c r="X460" s="2" t="n"/>
      <c r="Y460" s="2" t="n"/>
      <c r="Z460" s="2" t="n"/>
      <c r="AA460" s="2" t="n"/>
      <c r="AB460" s="2" t="n"/>
      <c r="AC460" s="2" t="n"/>
      <c r="AD460" s="2" t="n"/>
      <c r="AE460" s="2" t="n"/>
      <c r="AF460" s="2" t="n"/>
      <c r="AG460" s="2" t="n"/>
      <c r="AH460" s="2" t="n"/>
      <c r="AI460" s="2" t="n"/>
      <c r="AJ460" s="2" t="n"/>
      <c r="AK460" s="2" t="n"/>
      <c r="AL460" s="2" t="n"/>
      <c r="AM460" s="2" t="n"/>
      <c r="AN460" s="2" t="n"/>
      <c r="AO460" s="2" t="n"/>
      <c r="AP460" s="2" t="n"/>
      <c r="AQ460" s="2" t="n"/>
      <c r="AR460" s="2" t="n"/>
      <c r="AS460" s="2" t="n"/>
      <c r="AT460" s="2" t="n"/>
      <c r="AU460" s="2" t="n"/>
      <c r="AV460" s="2" t="n"/>
      <c r="AW460" s="2" t="n"/>
      <c r="AX460" s="2" t="n"/>
      <c r="AY460" s="2" t="n"/>
      <c r="AZ460" s="2" t="n"/>
      <c r="BA460" s="2" t="n"/>
      <c r="BB460" s="2" t="n"/>
      <c r="BC460" s="2" t="n"/>
      <c r="BD460" s="2" t="n"/>
      <c r="BE460" s="2" t="n"/>
      <c r="BF460" s="2" t="n"/>
      <c r="BG460" s="2" t="n"/>
      <c r="BH460" s="2" t="n"/>
      <c r="BI460" s="2" t="n"/>
      <c r="BJ460" s="2" t="n"/>
      <c r="BK460" s="2" t="n"/>
      <c r="BL460" s="2" t="n"/>
      <c r="BM460" s="2" t="n"/>
      <c r="BN460" s="2" t="n"/>
      <c r="BO460" s="2" t="n"/>
      <c r="BP460" s="2" t="n"/>
      <c r="BQ460" s="2" t="n"/>
      <c r="BR460" s="2" t="n"/>
      <c r="BS460" s="2" t="n"/>
      <c r="BT460" s="2" t="n"/>
      <c r="BU460" s="2" t="n"/>
      <c r="BV460" s="2" t="n"/>
      <c r="BW460" s="2" t="n"/>
    </row>
    <row r="461" ht="15.75" customFormat="1" customHeight="1" s="40">
      <c r="A461" s="93">
        <f>IF(F461&lt;&gt;"",1+MAX($A$2:A460),"")</f>
        <v/>
      </c>
      <c r="B461" s="118" t="n"/>
      <c r="C461" s="95" t="inlineStr">
        <is>
          <t>120V Smoke/ Detector With Battery Back-Up</t>
        </is>
      </c>
      <c r="D461" s="373" t="n">
        <v>140</v>
      </c>
      <c r="E461" s="97" t="n">
        <v>0</v>
      </c>
      <c r="F461" s="373">
        <f>(1+E461)*D461</f>
        <v/>
      </c>
      <c r="G461" s="98" t="inlineStr">
        <is>
          <t>EA</t>
        </is>
      </c>
      <c r="H461" s="374" t="n">
        <v>250</v>
      </c>
      <c r="I461" s="375">
        <f>H461*F461</f>
        <v/>
      </c>
      <c r="J461" s="380" t="n">
        <v>85</v>
      </c>
      <c r="K461" s="417">
        <f>J461*F461</f>
        <v/>
      </c>
      <c r="L461" s="378">
        <f>K461+I461</f>
        <v/>
      </c>
      <c r="M461" s="402" t="n"/>
      <c r="N461" s="18" t="n"/>
      <c r="O461" s="2" t="n"/>
      <c r="P461" s="2" t="n"/>
      <c r="Q461" s="2" t="n"/>
      <c r="R461" s="2" t="n"/>
      <c r="S461" s="2" t="n"/>
      <c r="T461" s="2" t="n"/>
      <c r="U461" s="2" t="n"/>
      <c r="V461" s="2" t="n"/>
      <c r="W461" s="2" t="n"/>
      <c r="X461" s="2" t="n"/>
      <c r="Y461" s="2" t="n"/>
      <c r="Z461" s="2" t="n"/>
      <c r="AA461" s="2" t="n"/>
      <c r="AB461" s="2" t="n"/>
      <c r="AC461" s="2" t="n"/>
      <c r="AD461" s="2" t="n"/>
      <c r="AE461" s="2" t="n"/>
      <c r="AF461" s="2" t="n"/>
      <c r="AG461" s="2" t="n"/>
      <c r="AH461" s="2" t="n"/>
      <c r="AI461" s="2" t="n"/>
      <c r="AJ461" s="2" t="n"/>
      <c r="AK461" s="2" t="n"/>
      <c r="AL461" s="2" t="n"/>
      <c r="AM461" s="2" t="n"/>
      <c r="AN461" s="2" t="n"/>
      <c r="AO461" s="2" t="n"/>
      <c r="AP461" s="2" t="n"/>
      <c r="AQ461" s="2" t="n"/>
      <c r="AR461" s="2" t="n"/>
      <c r="AS461" s="2" t="n"/>
      <c r="AT461" s="2" t="n"/>
      <c r="AU461" s="2" t="n"/>
      <c r="AV461" s="2" t="n"/>
      <c r="AW461" s="2" t="n"/>
      <c r="AX461" s="2" t="n"/>
      <c r="AY461" s="2" t="n"/>
      <c r="AZ461" s="2" t="n"/>
      <c r="BA461" s="2" t="n"/>
      <c r="BB461" s="2" t="n"/>
      <c r="BC461" s="2" t="n"/>
      <c r="BD461" s="2" t="n"/>
      <c r="BE461" s="2" t="n"/>
      <c r="BF461" s="2" t="n"/>
      <c r="BG461" s="2" t="n"/>
      <c r="BH461" s="2" t="n"/>
      <c r="BI461" s="2" t="n"/>
      <c r="BJ461" s="2" t="n"/>
      <c r="BK461" s="2" t="n"/>
      <c r="BL461" s="2" t="n"/>
      <c r="BM461" s="2" t="n"/>
      <c r="BN461" s="2" t="n"/>
      <c r="BO461" s="2" t="n"/>
      <c r="BP461" s="2" t="n"/>
      <c r="BQ461" s="2" t="n"/>
      <c r="BR461" s="2" t="n"/>
      <c r="BS461" s="2" t="n"/>
      <c r="BT461" s="2" t="n"/>
      <c r="BU461" s="2" t="n"/>
      <c r="BV461" s="2" t="n"/>
      <c r="BW461" s="2" t="n"/>
    </row>
    <row r="462" ht="15.75" customFormat="1" customHeight="1" s="40">
      <c r="A462" s="93">
        <f>IF(F462&lt;&gt;"",1+MAX($A$2:A461),"")</f>
        <v/>
      </c>
      <c r="B462" s="118" t="n"/>
      <c r="C462" s="95" t="inlineStr">
        <is>
          <t>120V "Co- Smoke" Combo Detector With Battery Back- Up</t>
        </is>
      </c>
      <c r="D462" s="373" t="n">
        <v>74</v>
      </c>
      <c r="E462" s="97" t="n">
        <v>0</v>
      </c>
      <c r="F462" s="373">
        <f>(1+E462)*D462</f>
        <v/>
      </c>
      <c r="G462" s="98" t="inlineStr">
        <is>
          <t>EA</t>
        </is>
      </c>
      <c r="H462" s="374" t="n">
        <v>352</v>
      </c>
      <c r="I462" s="375">
        <f>H462*F462</f>
        <v/>
      </c>
      <c r="J462" s="380" t="n">
        <v>115</v>
      </c>
      <c r="K462" s="417">
        <f>J462*F462</f>
        <v/>
      </c>
      <c r="L462" s="378">
        <f>K462+I462</f>
        <v/>
      </c>
      <c r="M462" s="402" t="n"/>
      <c r="N462" s="18" t="n"/>
      <c r="O462" s="2" t="n"/>
      <c r="P462" s="2" t="n"/>
      <c r="Q462" s="2" t="n"/>
      <c r="R462" s="2" t="n"/>
      <c r="S462" s="2" t="n"/>
      <c r="T462" s="2" t="n"/>
      <c r="U462" s="2" t="n"/>
      <c r="V462" s="2" t="n"/>
      <c r="W462" s="2" t="n"/>
      <c r="X462" s="2" t="n"/>
      <c r="Y462" s="2" t="n"/>
      <c r="Z462" s="2" t="n"/>
      <c r="AA462" s="2" t="n"/>
      <c r="AB462" s="2" t="n"/>
      <c r="AC462" s="2" t="n"/>
      <c r="AD462" s="2" t="n"/>
      <c r="AE462" s="2" t="n"/>
      <c r="AF462" s="2" t="n"/>
      <c r="AG462" s="2" t="n"/>
      <c r="AH462" s="2" t="n"/>
      <c r="AI462" s="2" t="n"/>
      <c r="AJ462" s="2" t="n"/>
      <c r="AK462" s="2" t="n"/>
      <c r="AL462" s="2" t="n"/>
      <c r="AM462" s="2" t="n"/>
      <c r="AN462" s="2" t="n"/>
      <c r="AO462" s="2" t="n"/>
      <c r="AP462" s="2" t="n"/>
      <c r="AQ462" s="2" t="n"/>
      <c r="AR462" s="2" t="n"/>
      <c r="AS462" s="2" t="n"/>
      <c r="AT462" s="2" t="n"/>
      <c r="AU462" s="2" t="n"/>
      <c r="AV462" s="2" t="n"/>
      <c r="AW462" s="2" t="n"/>
      <c r="AX462" s="2" t="n"/>
      <c r="AY462" s="2" t="n"/>
      <c r="AZ462" s="2" t="n"/>
      <c r="BA462" s="2" t="n"/>
      <c r="BB462" s="2" t="n"/>
      <c r="BC462" s="2" t="n"/>
      <c r="BD462" s="2" t="n"/>
      <c r="BE462" s="2" t="n"/>
      <c r="BF462" s="2" t="n"/>
      <c r="BG462" s="2" t="n"/>
      <c r="BH462" s="2" t="n"/>
      <c r="BI462" s="2" t="n"/>
      <c r="BJ462" s="2" t="n"/>
      <c r="BK462" s="2" t="n"/>
      <c r="BL462" s="2" t="n"/>
      <c r="BM462" s="2" t="n"/>
      <c r="BN462" s="2" t="n"/>
      <c r="BO462" s="2" t="n"/>
      <c r="BP462" s="2" t="n"/>
      <c r="BQ462" s="2" t="n"/>
      <c r="BR462" s="2" t="n"/>
      <c r="BS462" s="2" t="n"/>
      <c r="BT462" s="2" t="n"/>
      <c r="BU462" s="2" t="n"/>
      <c r="BV462" s="2" t="n"/>
      <c r="BW462" s="2" t="n"/>
    </row>
    <row r="463" ht="15.75" customFormat="1" customHeight="1" s="40">
      <c r="A463" s="93">
        <f>IF(F463&lt;&gt;"",1+MAX($A$2:A462),"")</f>
        <v/>
      </c>
      <c r="B463" s="118" t="n"/>
      <c r="C463" s="300" t="inlineStr">
        <is>
          <t>TRANSFORMER</t>
        </is>
      </c>
      <c r="D463" s="373" t="n"/>
      <c r="E463" s="97" t="n"/>
      <c r="F463" s="373" t="n"/>
      <c r="G463" s="98" t="n"/>
      <c r="H463" s="374" t="n"/>
      <c r="I463" s="375" t="n"/>
      <c r="J463" s="380" t="n"/>
      <c r="K463" s="377" t="n"/>
      <c r="L463" s="378" t="n"/>
      <c r="M463" s="402" t="n"/>
      <c r="N463" s="18" t="n"/>
      <c r="O463" s="2" t="n"/>
      <c r="P463" s="2" t="n"/>
      <c r="Q463" s="2" t="n"/>
      <c r="R463" s="2" t="n"/>
      <c r="S463" s="2" t="n"/>
      <c r="T463" s="2" t="n"/>
      <c r="U463" s="2" t="n"/>
      <c r="V463" s="2" t="n"/>
      <c r="W463" s="2" t="n"/>
      <c r="X463" s="2" t="n"/>
      <c r="Y463" s="2" t="n"/>
      <c r="Z463" s="2" t="n"/>
      <c r="AA463" s="2" t="n"/>
      <c r="AB463" s="2" t="n"/>
      <c r="AC463" s="2" t="n"/>
      <c r="AD463" s="2" t="n"/>
      <c r="AE463" s="2" t="n"/>
      <c r="AF463" s="2" t="n"/>
      <c r="AG463" s="2" t="n"/>
      <c r="AH463" s="2" t="n"/>
      <c r="AI463" s="2" t="n"/>
      <c r="AJ463" s="2" t="n"/>
      <c r="AK463" s="2" t="n"/>
      <c r="AL463" s="2" t="n"/>
      <c r="AM463" s="2" t="n"/>
      <c r="AN463" s="2" t="n"/>
      <c r="AO463" s="2" t="n"/>
      <c r="AP463" s="2" t="n"/>
      <c r="AQ463" s="2" t="n"/>
      <c r="AR463" s="2" t="n"/>
      <c r="AS463" s="2" t="n"/>
      <c r="AT463" s="2" t="n"/>
      <c r="AU463" s="2" t="n"/>
      <c r="AV463" s="2" t="n"/>
      <c r="AW463" s="2" t="n"/>
      <c r="AX463" s="2" t="n"/>
      <c r="AY463" s="2" t="n"/>
      <c r="AZ463" s="2" t="n"/>
      <c r="BA463" s="2" t="n"/>
      <c r="BB463" s="2" t="n"/>
      <c r="BC463" s="2" t="n"/>
      <c r="BD463" s="2" t="n"/>
      <c r="BE463" s="2" t="n"/>
      <c r="BF463" s="2" t="n"/>
      <c r="BG463" s="2" t="n"/>
      <c r="BH463" s="2" t="n"/>
      <c r="BI463" s="2" t="n"/>
      <c r="BJ463" s="2" t="n"/>
      <c r="BK463" s="2" t="n"/>
      <c r="BL463" s="2" t="n"/>
      <c r="BM463" s="2" t="n"/>
      <c r="BN463" s="2" t="n"/>
      <c r="BO463" s="2" t="n"/>
      <c r="BP463" s="2" t="n"/>
      <c r="BQ463" s="2" t="n"/>
      <c r="BR463" s="2" t="n"/>
      <c r="BS463" s="2" t="n"/>
      <c r="BT463" s="2" t="n"/>
      <c r="BU463" s="2" t="n"/>
      <c r="BV463" s="2" t="n"/>
      <c r="BW463" s="2" t="n"/>
    </row>
    <row r="464" ht="15.75" customFormat="1" customHeight="1" s="40">
      <c r="A464" s="93">
        <f>IF(F464&lt;&gt;"",1+MAX($A$2:A463),"")</f>
        <v/>
      </c>
      <c r="B464" s="118" t="n"/>
      <c r="C464" s="95" t="inlineStr">
        <is>
          <t>Pad Mounted Dwp Xfmr Transformer</t>
        </is>
      </c>
      <c r="D464" s="373" t="n">
        <v>1</v>
      </c>
      <c r="E464" s="97" t="n">
        <v>0</v>
      </c>
      <c r="F464" s="373">
        <f>(1+E464)*D464</f>
        <v/>
      </c>
      <c r="G464" s="98" t="inlineStr">
        <is>
          <t>EA</t>
        </is>
      </c>
      <c r="H464" s="374" t="n">
        <v>6500</v>
      </c>
      <c r="I464" s="375">
        <f>H464*F464</f>
        <v/>
      </c>
      <c r="J464" s="380" t="n">
        <v>2200</v>
      </c>
      <c r="K464" s="417">
        <f>J464*F464</f>
        <v/>
      </c>
      <c r="L464" s="378">
        <f>K464+I464</f>
        <v/>
      </c>
      <c r="M464" s="402" t="n"/>
      <c r="N464" s="18" t="n"/>
      <c r="O464" s="2" t="n"/>
      <c r="P464" s="2" t="n"/>
      <c r="Q464" s="2" t="n"/>
      <c r="R464" s="2" t="n"/>
      <c r="S464" s="2" t="n"/>
      <c r="T464" s="2" t="n"/>
      <c r="U464" s="2" t="n"/>
      <c r="V464" s="2" t="n"/>
      <c r="W464" s="2" t="n"/>
      <c r="X464" s="2" t="n"/>
      <c r="Y464" s="2" t="n"/>
      <c r="Z464" s="2" t="n"/>
      <c r="AA464" s="2" t="n"/>
      <c r="AB464" s="2" t="n"/>
      <c r="AC464" s="2" t="n"/>
      <c r="AD464" s="2" t="n"/>
      <c r="AE464" s="2" t="n"/>
      <c r="AF464" s="2" t="n"/>
      <c r="AG464" s="2" t="n"/>
      <c r="AH464" s="2" t="n"/>
      <c r="AI464" s="2" t="n"/>
      <c r="AJ464" s="2" t="n"/>
      <c r="AK464" s="2" t="n"/>
      <c r="AL464" s="2" t="n"/>
      <c r="AM464" s="2" t="n"/>
      <c r="AN464" s="2" t="n"/>
      <c r="AO464" s="2" t="n"/>
      <c r="AP464" s="2" t="n"/>
      <c r="AQ464" s="2" t="n"/>
      <c r="AR464" s="2" t="n"/>
      <c r="AS464" s="2" t="n"/>
      <c r="AT464" s="2" t="n"/>
      <c r="AU464" s="2" t="n"/>
      <c r="AV464" s="2" t="n"/>
      <c r="AW464" s="2" t="n"/>
      <c r="AX464" s="2" t="n"/>
      <c r="AY464" s="2" t="n"/>
      <c r="AZ464" s="2" t="n"/>
      <c r="BA464" s="2" t="n"/>
      <c r="BB464" s="2" t="n"/>
      <c r="BC464" s="2" t="n"/>
      <c r="BD464" s="2" t="n"/>
      <c r="BE464" s="2" t="n"/>
      <c r="BF464" s="2" t="n"/>
      <c r="BG464" s="2" t="n"/>
      <c r="BH464" s="2" t="n"/>
      <c r="BI464" s="2" t="n"/>
      <c r="BJ464" s="2" t="n"/>
      <c r="BK464" s="2" t="n"/>
      <c r="BL464" s="2" t="n"/>
      <c r="BM464" s="2" t="n"/>
      <c r="BN464" s="2" t="n"/>
      <c r="BO464" s="2" t="n"/>
      <c r="BP464" s="2" t="n"/>
      <c r="BQ464" s="2" t="n"/>
      <c r="BR464" s="2" t="n"/>
      <c r="BS464" s="2" t="n"/>
      <c r="BT464" s="2" t="n"/>
      <c r="BU464" s="2" t="n"/>
      <c r="BV464" s="2" t="n"/>
      <c r="BW464" s="2" t="n"/>
    </row>
    <row r="465" ht="15.75" customFormat="1" customHeight="1" s="40">
      <c r="A465" s="93">
        <f>IF(F465&lt;&gt;"",1+MAX($A$2:A464),"")</f>
        <v/>
      </c>
      <c r="B465" s="118" t="n"/>
      <c r="C465" s="300" t="inlineStr">
        <is>
          <t>METERING</t>
        </is>
      </c>
      <c r="D465" s="373" t="n"/>
      <c r="E465" s="97" t="n"/>
      <c r="F465" s="373" t="n"/>
      <c r="G465" s="98" t="n"/>
      <c r="H465" s="374" t="n"/>
      <c r="I465" s="375" t="n"/>
      <c r="J465" s="380" t="n"/>
      <c r="K465" s="377" t="n"/>
      <c r="L465" s="378" t="n"/>
      <c r="M465" s="402" t="n"/>
      <c r="N465" s="18" t="n"/>
      <c r="O465" s="2" t="n"/>
      <c r="P465" s="2" t="n"/>
      <c r="Q465" s="2" t="n"/>
      <c r="R465" s="2" t="n"/>
      <c r="S465" s="2" t="n"/>
      <c r="T465" s="2" t="n"/>
      <c r="U465" s="2" t="n"/>
      <c r="V465" s="2" t="n"/>
      <c r="W465" s="2" t="n"/>
      <c r="X465" s="2" t="n"/>
      <c r="Y465" s="2" t="n"/>
      <c r="Z465" s="2" t="n"/>
      <c r="AA465" s="2" t="n"/>
      <c r="AB465" s="2" t="n"/>
      <c r="AC465" s="2" t="n"/>
      <c r="AD465" s="2" t="n"/>
      <c r="AE465" s="2" t="n"/>
      <c r="AF465" s="2" t="n"/>
      <c r="AG465" s="2" t="n"/>
      <c r="AH465" s="2" t="n"/>
      <c r="AI465" s="2" t="n"/>
      <c r="AJ465" s="2" t="n"/>
      <c r="AK465" s="2" t="n"/>
      <c r="AL465" s="2" t="n"/>
      <c r="AM465" s="2" t="n"/>
      <c r="AN465" s="2" t="n"/>
      <c r="AO465" s="2" t="n"/>
      <c r="AP465" s="2" t="n"/>
      <c r="AQ465" s="2" t="n"/>
      <c r="AR465" s="2" t="n"/>
      <c r="AS465" s="2" t="n"/>
      <c r="AT465" s="2" t="n"/>
      <c r="AU465" s="2" t="n"/>
      <c r="AV465" s="2" t="n"/>
      <c r="AW465" s="2" t="n"/>
      <c r="AX465" s="2" t="n"/>
      <c r="AY465" s="2" t="n"/>
      <c r="AZ465" s="2" t="n"/>
      <c r="BA465" s="2" t="n"/>
      <c r="BB465" s="2" t="n"/>
      <c r="BC465" s="2" t="n"/>
      <c r="BD465" s="2" t="n"/>
      <c r="BE465" s="2" t="n"/>
      <c r="BF465" s="2" t="n"/>
      <c r="BG465" s="2" t="n"/>
      <c r="BH465" s="2" t="n"/>
      <c r="BI465" s="2" t="n"/>
      <c r="BJ465" s="2" t="n"/>
      <c r="BK465" s="2" t="n"/>
      <c r="BL465" s="2" t="n"/>
      <c r="BM465" s="2" t="n"/>
      <c r="BN465" s="2" t="n"/>
      <c r="BO465" s="2" t="n"/>
      <c r="BP465" s="2" t="n"/>
      <c r="BQ465" s="2" t="n"/>
      <c r="BR465" s="2" t="n"/>
      <c r="BS465" s="2" t="n"/>
      <c r="BT465" s="2" t="n"/>
      <c r="BU465" s="2" t="n"/>
      <c r="BV465" s="2" t="n"/>
      <c r="BW465" s="2" t="n"/>
    </row>
    <row r="466" ht="31.5" customFormat="1" customHeight="1" s="40">
      <c r="A466" s="93">
        <f>IF(F466&lt;&gt;"",1+MAX($A$2:A465),"")</f>
        <v/>
      </c>
      <c r="B466" s="118" t="n"/>
      <c r="C466" s="95" t="inlineStr">
        <is>
          <t>Main Meter 
400A, 120/208 V- 3Ph- 4W</t>
        </is>
      </c>
      <c r="D466" s="373" t="n">
        <v>1</v>
      </c>
      <c r="E466" s="97" t="n">
        <v>0</v>
      </c>
      <c r="F466" s="373">
        <f>(1+E466)*D466</f>
        <v/>
      </c>
      <c r="G466" s="98" t="inlineStr">
        <is>
          <t>EA</t>
        </is>
      </c>
      <c r="H466" s="374" t="n">
        <v>600</v>
      </c>
      <c r="I466" s="375">
        <f>H466*F466</f>
        <v/>
      </c>
      <c r="J466" s="380" t="n">
        <v>250</v>
      </c>
      <c r="K466" s="417">
        <f>J466*F466</f>
        <v/>
      </c>
      <c r="L466" s="378">
        <f>K466+I466</f>
        <v/>
      </c>
      <c r="M466" s="402" t="n"/>
      <c r="N466" s="18" t="n"/>
      <c r="O466" s="2" t="n"/>
      <c r="P466" s="2" t="n"/>
      <c r="Q466" s="2" t="n"/>
      <c r="R466" s="2" t="n"/>
      <c r="S466" s="2" t="n"/>
      <c r="T466" s="2" t="n"/>
      <c r="U466" s="2" t="n"/>
      <c r="V466" s="2" t="n"/>
      <c r="W466" s="2" t="n"/>
      <c r="X466" s="2" t="n"/>
      <c r="Y466" s="2" t="n"/>
      <c r="Z466" s="2" t="n"/>
      <c r="AA466" s="2" t="n"/>
      <c r="AB466" s="2" t="n"/>
      <c r="AC466" s="2" t="n"/>
      <c r="AD466" s="2" t="n"/>
      <c r="AE466" s="2" t="n"/>
      <c r="AF466" s="2" t="n"/>
      <c r="AG466" s="2" t="n"/>
      <c r="AH466" s="2" t="n"/>
      <c r="AI466" s="2" t="n"/>
      <c r="AJ466" s="2" t="n"/>
      <c r="AK466" s="2" t="n"/>
      <c r="AL466" s="2" t="n"/>
      <c r="AM466" s="2" t="n"/>
      <c r="AN466" s="2" t="n"/>
      <c r="AO466" s="2" t="n"/>
      <c r="AP466" s="2" t="n"/>
      <c r="AQ466" s="2" t="n"/>
      <c r="AR466" s="2" t="n"/>
      <c r="AS466" s="2" t="n"/>
      <c r="AT466" s="2" t="n"/>
      <c r="AU466" s="2" t="n"/>
      <c r="AV466" s="2" t="n"/>
      <c r="AW466" s="2" t="n"/>
      <c r="AX466" s="2" t="n"/>
      <c r="AY466" s="2" t="n"/>
      <c r="AZ466" s="2" t="n"/>
      <c r="BA466" s="2" t="n"/>
      <c r="BB466" s="2" t="n"/>
      <c r="BC466" s="2" t="n"/>
      <c r="BD466" s="2" t="n"/>
      <c r="BE466" s="2" t="n"/>
      <c r="BF466" s="2" t="n"/>
      <c r="BG466" s="2" t="n"/>
      <c r="BH466" s="2" t="n"/>
      <c r="BI466" s="2" t="n"/>
      <c r="BJ466" s="2" t="n"/>
      <c r="BK466" s="2" t="n"/>
      <c r="BL466" s="2" t="n"/>
      <c r="BM466" s="2" t="n"/>
      <c r="BN466" s="2" t="n"/>
      <c r="BO466" s="2" t="n"/>
      <c r="BP466" s="2" t="n"/>
      <c r="BQ466" s="2" t="n"/>
      <c r="BR466" s="2" t="n"/>
      <c r="BS466" s="2" t="n"/>
      <c r="BT466" s="2" t="n"/>
      <c r="BU466" s="2" t="n"/>
      <c r="BV466" s="2" t="n"/>
      <c r="BW466" s="2" t="n"/>
    </row>
    <row r="467" ht="31.5" customFormat="1" customHeight="1" s="40">
      <c r="A467" s="93">
        <f>IF(F467&lt;&gt;"",1+MAX($A$2:A466),"")</f>
        <v/>
      </c>
      <c r="B467" s="118" t="n"/>
      <c r="C467" s="95" t="inlineStr">
        <is>
          <t>Sub- Meters 
600A, 120/208V- 3Ph-4W</t>
        </is>
      </c>
      <c r="D467" s="373" t="n">
        <v>74</v>
      </c>
      <c r="E467" s="97" t="n">
        <v>0</v>
      </c>
      <c r="F467" s="373">
        <f>(1+E467)*D467</f>
        <v/>
      </c>
      <c r="G467" s="98" t="inlineStr">
        <is>
          <t>EA</t>
        </is>
      </c>
      <c r="H467" s="374" t="n">
        <v>850</v>
      </c>
      <c r="I467" s="375">
        <f>H467*F467</f>
        <v/>
      </c>
      <c r="J467" s="380" t="n">
        <v>310</v>
      </c>
      <c r="K467" s="417">
        <f>J467*F467</f>
        <v/>
      </c>
      <c r="L467" s="378">
        <f>K467+I467</f>
        <v/>
      </c>
      <c r="M467" s="402" t="n"/>
      <c r="N467" s="18" t="n"/>
      <c r="O467" s="2" t="n"/>
      <c r="P467" s="2" t="n"/>
      <c r="Q467" s="2" t="n"/>
      <c r="R467" s="2" t="n"/>
      <c r="S467" s="2" t="n"/>
      <c r="T467" s="2" t="n"/>
      <c r="U467" s="2" t="n"/>
      <c r="V467" s="2" t="n"/>
      <c r="W467" s="2" t="n"/>
      <c r="X467" s="2" t="n"/>
      <c r="Y467" s="2" t="n"/>
      <c r="Z467" s="2" t="n"/>
      <c r="AA467" s="2" t="n"/>
      <c r="AB467" s="2" t="n"/>
      <c r="AC467" s="2" t="n"/>
      <c r="AD467" s="2" t="n"/>
      <c r="AE467" s="2" t="n"/>
      <c r="AF467" s="2" t="n"/>
      <c r="AG467" s="2" t="n"/>
      <c r="AH467" s="2" t="n"/>
      <c r="AI467" s="2" t="n"/>
      <c r="AJ467" s="2" t="n"/>
      <c r="AK467" s="2" t="n"/>
      <c r="AL467" s="2" t="n"/>
      <c r="AM467" s="2" t="n"/>
      <c r="AN467" s="2" t="n"/>
      <c r="AO467" s="2" t="n"/>
      <c r="AP467" s="2" t="n"/>
      <c r="AQ467" s="2" t="n"/>
      <c r="AR467" s="2" t="n"/>
      <c r="AS467" s="2" t="n"/>
      <c r="AT467" s="2" t="n"/>
      <c r="AU467" s="2" t="n"/>
      <c r="AV467" s="2" t="n"/>
      <c r="AW467" s="2" t="n"/>
      <c r="AX467" s="2" t="n"/>
      <c r="AY467" s="2" t="n"/>
      <c r="AZ467" s="2" t="n"/>
      <c r="BA467" s="2" t="n"/>
      <c r="BB467" s="2" t="n"/>
      <c r="BC467" s="2" t="n"/>
      <c r="BD467" s="2" t="n"/>
      <c r="BE467" s="2" t="n"/>
      <c r="BF467" s="2" t="n"/>
      <c r="BG467" s="2" t="n"/>
      <c r="BH467" s="2" t="n"/>
      <c r="BI467" s="2" t="n"/>
      <c r="BJ467" s="2" t="n"/>
      <c r="BK467" s="2" t="n"/>
      <c r="BL467" s="2" t="n"/>
      <c r="BM467" s="2" t="n"/>
      <c r="BN467" s="2" t="n"/>
      <c r="BO467" s="2" t="n"/>
      <c r="BP467" s="2" t="n"/>
      <c r="BQ467" s="2" t="n"/>
      <c r="BR467" s="2" t="n"/>
      <c r="BS467" s="2" t="n"/>
      <c r="BT467" s="2" t="n"/>
      <c r="BU467" s="2" t="n"/>
      <c r="BV467" s="2" t="n"/>
      <c r="BW467" s="2" t="n"/>
    </row>
    <row r="468" ht="15.75" customFormat="1" customHeight="1" s="40">
      <c r="A468" s="93">
        <f>IF(F468&lt;&gt;"",1+MAX($A$2:A467),"")</f>
        <v/>
      </c>
      <c r="B468" s="118" t="n"/>
      <c r="C468" s="300" t="inlineStr">
        <is>
          <t>GROUNDING</t>
        </is>
      </c>
      <c r="D468" s="373" t="n"/>
      <c r="E468" s="97" t="n"/>
      <c r="F468" s="373" t="n"/>
      <c r="G468" s="98" t="n"/>
      <c r="H468" s="374" t="n"/>
      <c r="I468" s="375" t="n"/>
      <c r="J468" s="380" t="n"/>
      <c r="K468" s="377" t="n"/>
      <c r="L468" s="378" t="n"/>
      <c r="M468" s="402" t="n"/>
      <c r="N468" s="18" t="n"/>
      <c r="O468" s="2" t="n"/>
      <c r="P468" s="2" t="n"/>
      <c r="Q468" s="2" t="n"/>
      <c r="R468" s="2" t="n"/>
      <c r="S468" s="2" t="n"/>
      <c r="T468" s="2" t="n"/>
      <c r="U468" s="2" t="n"/>
      <c r="V468" s="2" t="n"/>
      <c r="W468" s="2" t="n"/>
      <c r="X468" s="2" t="n"/>
      <c r="Y468" s="2" t="n"/>
      <c r="Z468" s="2" t="n"/>
      <c r="AA468" s="2" t="n"/>
      <c r="AB468" s="2" t="n"/>
      <c r="AC468" s="2" t="n"/>
      <c r="AD468" s="2" t="n"/>
      <c r="AE468" s="2" t="n"/>
      <c r="AF468" s="2" t="n"/>
      <c r="AG468" s="2" t="n"/>
      <c r="AH468" s="2" t="n"/>
      <c r="AI468" s="2" t="n"/>
      <c r="AJ468" s="2" t="n"/>
      <c r="AK468" s="2" t="n"/>
      <c r="AL468" s="2" t="n"/>
      <c r="AM468" s="2" t="n"/>
      <c r="AN468" s="2" t="n"/>
      <c r="AO468" s="2" t="n"/>
      <c r="AP468" s="2" t="n"/>
      <c r="AQ468" s="2" t="n"/>
      <c r="AR468" s="2" t="n"/>
      <c r="AS468" s="2" t="n"/>
      <c r="AT468" s="2" t="n"/>
      <c r="AU468" s="2" t="n"/>
      <c r="AV468" s="2" t="n"/>
      <c r="AW468" s="2" t="n"/>
      <c r="AX468" s="2" t="n"/>
      <c r="AY468" s="2" t="n"/>
      <c r="AZ468" s="2" t="n"/>
      <c r="BA468" s="2" t="n"/>
      <c r="BB468" s="2" t="n"/>
      <c r="BC468" s="2" t="n"/>
      <c r="BD468" s="2" t="n"/>
      <c r="BE468" s="2" t="n"/>
      <c r="BF468" s="2" t="n"/>
      <c r="BG468" s="2" t="n"/>
      <c r="BH468" s="2" t="n"/>
      <c r="BI468" s="2" t="n"/>
      <c r="BJ468" s="2" t="n"/>
      <c r="BK468" s="2" t="n"/>
      <c r="BL468" s="2" t="n"/>
      <c r="BM468" s="2" t="n"/>
      <c r="BN468" s="2" t="n"/>
      <c r="BO468" s="2" t="n"/>
      <c r="BP468" s="2" t="n"/>
      <c r="BQ468" s="2" t="n"/>
      <c r="BR468" s="2" t="n"/>
      <c r="BS468" s="2" t="n"/>
      <c r="BT468" s="2" t="n"/>
      <c r="BU468" s="2" t="n"/>
      <c r="BV468" s="2" t="n"/>
      <c r="BW468" s="2" t="n"/>
    </row>
    <row r="469" ht="15.75" customFormat="1" customHeight="1" s="40">
      <c r="A469" s="93">
        <f>IF(F469&lt;&gt;"",1+MAX($A$2:A468),"")</f>
        <v/>
      </c>
      <c r="B469" s="118" t="n"/>
      <c r="C469" s="95" t="inlineStr">
        <is>
          <t>Grounding Rod Bigger Than 1/2" Dia</t>
        </is>
      </c>
      <c r="D469" s="373" t="n">
        <v>1</v>
      </c>
      <c r="E469" s="97" t="n">
        <v>0</v>
      </c>
      <c r="F469" s="373">
        <f>(1+E469)*D469</f>
        <v/>
      </c>
      <c r="G469" s="98" t="inlineStr">
        <is>
          <t>EA</t>
        </is>
      </c>
      <c r="H469" s="374" t="n">
        <v>112</v>
      </c>
      <c r="I469" s="375">
        <f>H469*F469</f>
        <v/>
      </c>
      <c r="J469" s="380" t="n">
        <v>52</v>
      </c>
      <c r="K469" s="417">
        <f>J469*F469</f>
        <v/>
      </c>
      <c r="L469" s="378">
        <f>K469+I469</f>
        <v/>
      </c>
      <c r="M469" s="402" t="n"/>
      <c r="N469" s="18" t="n"/>
      <c r="O469" s="2" t="n"/>
      <c r="P469" s="2" t="n"/>
      <c r="Q469" s="2" t="n"/>
      <c r="R469" s="2" t="n"/>
      <c r="S469" s="2" t="n"/>
      <c r="T469" s="2" t="n"/>
      <c r="U469" s="2" t="n"/>
      <c r="V469" s="2" t="n"/>
      <c r="W469" s="2" t="n"/>
      <c r="X469" s="2" t="n"/>
      <c r="Y469" s="2" t="n"/>
      <c r="Z469" s="2" t="n"/>
      <c r="AA469" s="2" t="n"/>
      <c r="AB469" s="2" t="n"/>
      <c r="AC469" s="2" t="n"/>
      <c r="AD469" s="2" t="n"/>
      <c r="AE469" s="2" t="n"/>
      <c r="AF469" s="2" t="n"/>
      <c r="AG469" s="2" t="n"/>
      <c r="AH469" s="2" t="n"/>
      <c r="AI469" s="2" t="n"/>
      <c r="AJ469" s="2" t="n"/>
      <c r="AK469" s="2" t="n"/>
      <c r="AL469" s="2" t="n"/>
      <c r="AM469" s="2" t="n"/>
      <c r="AN469" s="2" t="n"/>
      <c r="AO469" s="2" t="n"/>
      <c r="AP469" s="2" t="n"/>
      <c r="AQ469" s="2" t="n"/>
      <c r="AR469" s="2" t="n"/>
      <c r="AS469" s="2" t="n"/>
      <c r="AT469" s="2" t="n"/>
      <c r="AU469" s="2" t="n"/>
      <c r="AV469" s="2" t="n"/>
      <c r="AW469" s="2" t="n"/>
      <c r="AX469" s="2" t="n"/>
      <c r="AY469" s="2" t="n"/>
      <c r="AZ469" s="2" t="n"/>
      <c r="BA469" s="2" t="n"/>
      <c r="BB469" s="2" t="n"/>
      <c r="BC469" s="2" t="n"/>
      <c r="BD469" s="2" t="n"/>
      <c r="BE469" s="2" t="n"/>
      <c r="BF469" s="2" t="n"/>
      <c r="BG469" s="2" t="n"/>
      <c r="BH469" s="2" t="n"/>
      <c r="BI469" s="2" t="n"/>
      <c r="BJ469" s="2" t="n"/>
      <c r="BK469" s="2" t="n"/>
      <c r="BL469" s="2" t="n"/>
      <c r="BM469" s="2" t="n"/>
      <c r="BN469" s="2" t="n"/>
      <c r="BO469" s="2" t="n"/>
      <c r="BP469" s="2" t="n"/>
      <c r="BQ469" s="2" t="n"/>
      <c r="BR469" s="2" t="n"/>
      <c r="BS469" s="2" t="n"/>
      <c r="BT469" s="2" t="n"/>
      <c r="BU469" s="2" t="n"/>
      <c r="BV469" s="2" t="n"/>
      <c r="BW469" s="2" t="n"/>
    </row>
    <row r="470" ht="15.75" customFormat="1" customHeight="1" s="40">
      <c r="A470" s="93">
        <f>IF(F470&lt;&gt;"",1+MAX($A$2:A469),"")</f>
        <v/>
      </c>
      <c r="B470" s="118" t="n"/>
      <c r="C470" s="95" t="inlineStr">
        <is>
          <t>#3/0 Gnd Cu Grounding Wire</t>
        </is>
      </c>
      <c r="D470" s="373" t="n">
        <v>40</v>
      </c>
      <c r="E470" s="97" t="n">
        <v>0</v>
      </c>
      <c r="F470" s="373">
        <f>(1+E470)*D470</f>
        <v/>
      </c>
      <c r="G470" s="98" t="inlineStr">
        <is>
          <t>LF</t>
        </is>
      </c>
      <c r="H470" s="374" t="n">
        <v>4.52</v>
      </c>
      <c r="I470" s="375">
        <f>H470*F470</f>
        <v/>
      </c>
      <c r="J470" s="380" t="n">
        <v>1.65</v>
      </c>
      <c r="K470" s="417">
        <f>J470*F470</f>
        <v/>
      </c>
      <c r="L470" s="378">
        <f>K470+I470</f>
        <v/>
      </c>
      <c r="M470" s="402" t="n"/>
      <c r="N470" s="18" t="n"/>
      <c r="O470" s="2" t="n"/>
      <c r="P470" s="2" t="n"/>
      <c r="Q470" s="2" t="n"/>
      <c r="R470" s="2" t="n"/>
      <c r="S470" s="2" t="n"/>
      <c r="T470" s="2" t="n"/>
      <c r="U470" s="2" t="n"/>
      <c r="V470" s="2" t="n"/>
      <c r="W470" s="2" t="n"/>
      <c r="X470" s="2" t="n"/>
      <c r="Y470" s="2" t="n"/>
      <c r="Z470" s="2" t="n"/>
      <c r="AA470" s="2" t="n"/>
      <c r="AB470" s="2" t="n"/>
      <c r="AC470" s="2" t="n"/>
      <c r="AD470" s="2" t="n"/>
      <c r="AE470" s="2" t="n"/>
      <c r="AF470" s="2" t="n"/>
      <c r="AG470" s="2" t="n"/>
      <c r="AH470" s="2" t="n"/>
      <c r="AI470" s="2" t="n"/>
      <c r="AJ470" s="2" t="n"/>
      <c r="AK470" s="2" t="n"/>
      <c r="AL470" s="2" t="n"/>
      <c r="AM470" s="2" t="n"/>
      <c r="AN470" s="2" t="n"/>
      <c r="AO470" s="2" t="n"/>
      <c r="AP470" s="2" t="n"/>
      <c r="AQ470" s="2" t="n"/>
      <c r="AR470" s="2" t="n"/>
      <c r="AS470" s="2" t="n"/>
      <c r="AT470" s="2" t="n"/>
      <c r="AU470" s="2" t="n"/>
      <c r="AV470" s="2" t="n"/>
      <c r="AW470" s="2" t="n"/>
      <c r="AX470" s="2" t="n"/>
      <c r="AY470" s="2" t="n"/>
      <c r="AZ470" s="2" t="n"/>
      <c r="BA470" s="2" t="n"/>
      <c r="BB470" s="2" t="n"/>
      <c r="BC470" s="2" t="n"/>
      <c r="BD470" s="2" t="n"/>
      <c r="BE470" s="2" t="n"/>
      <c r="BF470" s="2" t="n"/>
      <c r="BG470" s="2" t="n"/>
      <c r="BH470" s="2" t="n"/>
      <c r="BI470" s="2" t="n"/>
      <c r="BJ470" s="2" t="n"/>
      <c r="BK470" s="2" t="n"/>
      <c r="BL470" s="2" t="n"/>
      <c r="BM470" s="2" t="n"/>
      <c r="BN470" s="2" t="n"/>
      <c r="BO470" s="2" t="n"/>
      <c r="BP470" s="2" t="n"/>
      <c r="BQ470" s="2" t="n"/>
      <c r="BR470" s="2" t="n"/>
      <c r="BS470" s="2" t="n"/>
      <c r="BT470" s="2" t="n"/>
      <c r="BU470" s="2" t="n"/>
      <c r="BV470" s="2" t="n"/>
      <c r="BW470" s="2" t="n"/>
    </row>
    <row r="471" ht="15.75" customFormat="1" customHeight="1" s="40">
      <c r="A471" s="93">
        <f>IF(F471&lt;&gt;"",1+MAX($A$2:A470),"")</f>
        <v/>
      </c>
      <c r="B471" s="118" t="n"/>
      <c r="C471" s="95" t="n"/>
      <c r="D471" s="373" t="n"/>
      <c r="E471" s="97" t="n"/>
      <c r="F471" s="373" t="n"/>
      <c r="G471" s="98" t="n"/>
      <c r="H471" s="374" t="n"/>
      <c r="I471" s="375" t="n"/>
      <c r="J471" s="380" t="n"/>
      <c r="K471" s="417" t="n"/>
      <c r="L471" s="378" t="n"/>
      <c r="M471" s="402" t="n"/>
      <c r="N471" s="18" t="n"/>
      <c r="O471" s="2" t="n"/>
      <c r="P471" s="2" t="n"/>
      <c r="Q471" s="2" t="n"/>
      <c r="R471" s="2" t="n"/>
      <c r="S471" s="2" t="n"/>
      <c r="T471" s="2" t="n"/>
      <c r="U471" s="2" t="n"/>
      <c r="V471" s="2" t="n"/>
      <c r="W471" s="2" t="n"/>
      <c r="X471" s="2" t="n"/>
      <c r="Y471" s="2" t="n"/>
      <c r="Z471" s="2" t="n"/>
      <c r="AA471" s="2" t="n"/>
      <c r="AB471" s="2" t="n"/>
      <c r="AC471" s="2" t="n"/>
      <c r="AD471" s="2" t="n"/>
      <c r="AE471" s="2" t="n"/>
      <c r="AF471" s="2" t="n"/>
      <c r="AG471" s="2" t="n"/>
      <c r="AH471" s="2" t="n"/>
      <c r="AI471" s="2" t="n"/>
      <c r="AJ471" s="2" t="n"/>
      <c r="AK471" s="2" t="n"/>
      <c r="AL471" s="2" t="n"/>
      <c r="AM471" s="2" t="n"/>
      <c r="AN471" s="2" t="n"/>
      <c r="AO471" s="2" t="n"/>
      <c r="AP471" s="2" t="n"/>
      <c r="AQ471" s="2" t="n"/>
      <c r="AR471" s="2" t="n"/>
      <c r="AS471" s="2" t="n"/>
      <c r="AT471" s="2" t="n"/>
      <c r="AU471" s="2" t="n"/>
      <c r="AV471" s="2" t="n"/>
      <c r="AW471" s="2" t="n"/>
      <c r="AX471" s="2" t="n"/>
      <c r="AY471" s="2" t="n"/>
      <c r="AZ471" s="2" t="n"/>
      <c r="BA471" s="2" t="n"/>
      <c r="BB471" s="2" t="n"/>
      <c r="BC471" s="2" t="n"/>
      <c r="BD471" s="2" t="n"/>
      <c r="BE471" s="2" t="n"/>
      <c r="BF471" s="2" t="n"/>
      <c r="BG471" s="2" t="n"/>
      <c r="BH471" s="2" t="n"/>
      <c r="BI471" s="2" t="n"/>
      <c r="BJ471" s="2" t="n"/>
      <c r="BK471" s="2" t="n"/>
      <c r="BL471" s="2" t="n"/>
      <c r="BM471" s="2" t="n"/>
      <c r="BN471" s="2" t="n"/>
      <c r="BO471" s="2" t="n"/>
      <c r="BP471" s="2" t="n"/>
      <c r="BQ471" s="2" t="n"/>
      <c r="BR471" s="2" t="n"/>
      <c r="BS471" s="2" t="n"/>
      <c r="BT471" s="2" t="n"/>
      <c r="BU471" s="2" t="n"/>
      <c r="BV471" s="2" t="n"/>
      <c r="BW471" s="2" t="n"/>
    </row>
    <row r="472" ht="15.75" customFormat="1" customHeight="1" s="40">
      <c r="A472" s="93">
        <f>IF(F472&lt;&gt;"",1+MAX($A$2:A471),"")</f>
        <v/>
      </c>
      <c r="B472" s="118" t="n"/>
      <c r="C472" s="300" t="inlineStr">
        <is>
          <t>MISC.</t>
        </is>
      </c>
      <c r="D472" s="373" t="n"/>
      <c r="E472" s="97" t="n"/>
      <c r="F472" s="373" t="n"/>
      <c r="G472" s="98" t="n"/>
      <c r="H472" s="374" t="n"/>
      <c r="I472" s="375" t="n"/>
      <c r="J472" s="380" t="n"/>
      <c r="K472" s="377" t="n"/>
      <c r="L472" s="378" t="n"/>
      <c r="M472" s="402" t="n"/>
      <c r="N472" s="18" t="n"/>
      <c r="O472" s="2" t="n"/>
      <c r="P472" s="2" t="n"/>
      <c r="Q472" s="2" t="n"/>
      <c r="R472" s="2" t="n"/>
      <c r="S472" s="2" t="n"/>
      <c r="T472" s="2" t="n"/>
      <c r="U472" s="2" t="n"/>
      <c r="V472" s="2" t="n"/>
      <c r="W472" s="2" t="n"/>
      <c r="X472" s="2" t="n"/>
      <c r="Y472" s="2" t="n"/>
      <c r="Z472" s="2" t="n"/>
      <c r="AA472" s="2" t="n"/>
      <c r="AB472" s="2" t="n"/>
      <c r="AC472" s="2" t="n"/>
      <c r="AD472" s="2" t="n"/>
      <c r="AE472" s="2" t="n"/>
      <c r="AF472" s="2" t="n"/>
      <c r="AG472" s="2" t="n"/>
      <c r="AH472" s="2" t="n"/>
      <c r="AI472" s="2" t="n"/>
      <c r="AJ472" s="2" t="n"/>
      <c r="AK472" s="2" t="n"/>
      <c r="AL472" s="2" t="n"/>
      <c r="AM472" s="2" t="n"/>
      <c r="AN472" s="2" t="n"/>
      <c r="AO472" s="2" t="n"/>
      <c r="AP472" s="2" t="n"/>
      <c r="AQ472" s="2" t="n"/>
      <c r="AR472" s="2" t="n"/>
      <c r="AS472" s="2" t="n"/>
      <c r="AT472" s="2" t="n"/>
      <c r="AU472" s="2" t="n"/>
      <c r="AV472" s="2" t="n"/>
      <c r="AW472" s="2" t="n"/>
      <c r="AX472" s="2" t="n"/>
      <c r="AY472" s="2" t="n"/>
      <c r="AZ472" s="2" t="n"/>
      <c r="BA472" s="2" t="n"/>
      <c r="BB472" s="2" t="n"/>
      <c r="BC472" s="2" t="n"/>
      <c r="BD472" s="2" t="n"/>
      <c r="BE472" s="2" t="n"/>
      <c r="BF472" s="2" t="n"/>
      <c r="BG472" s="2" t="n"/>
      <c r="BH472" s="2" t="n"/>
      <c r="BI472" s="2" t="n"/>
      <c r="BJ472" s="2" t="n"/>
      <c r="BK472" s="2" t="n"/>
      <c r="BL472" s="2" t="n"/>
      <c r="BM472" s="2" t="n"/>
      <c r="BN472" s="2" t="n"/>
      <c r="BO472" s="2" t="n"/>
      <c r="BP472" s="2" t="n"/>
      <c r="BQ472" s="2" t="n"/>
      <c r="BR472" s="2" t="n"/>
      <c r="BS472" s="2" t="n"/>
      <c r="BT472" s="2" t="n"/>
      <c r="BU472" s="2" t="n"/>
      <c r="BV472" s="2" t="n"/>
      <c r="BW472" s="2" t="n"/>
    </row>
    <row r="473" ht="15.75" customFormat="1" customHeight="1" s="40">
      <c r="A473" s="93">
        <f>IF(F473&lt;&gt;"",1+MAX($A$2:A472),"")</f>
        <v/>
      </c>
      <c r="B473" s="118" t="n"/>
      <c r="C473" s="95" t="inlineStr">
        <is>
          <t>Junction Box</t>
        </is>
      </c>
      <c r="D473" s="373" t="n">
        <v>163</v>
      </c>
      <c r="E473" s="97" t="n">
        <v>0</v>
      </c>
      <c r="F473" s="373">
        <f>(1+E473)*D473</f>
        <v/>
      </c>
      <c r="G473" s="98" t="inlineStr">
        <is>
          <t>EA</t>
        </is>
      </c>
      <c r="H473" s="374" t="n">
        <v>90</v>
      </c>
      <c r="I473" s="375">
        <f>H473*F473</f>
        <v/>
      </c>
      <c r="J473" s="380" t="n">
        <v>100</v>
      </c>
      <c r="K473" s="417">
        <f>J473*F473</f>
        <v/>
      </c>
      <c r="L473" s="378">
        <f>K473+I473</f>
        <v/>
      </c>
      <c r="M473" s="402" t="n"/>
      <c r="N473" s="18" t="n"/>
      <c r="O473" s="2" t="n"/>
      <c r="P473" s="2" t="n"/>
      <c r="Q473" s="2" t="n"/>
      <c r="R473" s="2" t="n"/>
      <c r="S473" s="2" t="n"/>
      <c r="T473" s="2" t="n"/>
      <c r="U473" s="2" t="n"/>
      <c r="V473" s="2" t="n"/>
      <c r="W473" s="2" t="n"/>
      <c r="X473" s="2" t="n"/>
      <c r="Y473" s="2" t="n"/>
      <c r="Z473" s="2" t="n"/>
      <c r="AA473" s="2" t="n"/>
      <c r="AB473" s="2" t="n"/>
      <c r="AC473" s="2" t="n"/>
      <c r="AD473" s="2" t="n"/>
      <c r="AE473" s="2" t="n"/>
      <c r="AF473" s="2" t="n"/>
      <c r="AG473" s="2" t="n"/>
      <c r="AH473" s="2" t="n"/>
      <c r="AI473" s="2" t="n"/>
      <c r="AJ473" s="2" t="n"/>
      <c r="AK473" s="2" t="n"/>
      <c r="AL473" s="2" t="n"/>
      <c r="AM473" s="2" t="n"/>
      <c r="AN473" s="2" t="n"/>
      <c r="AO473" s="2" t="n"/>
      <c r="AP473" s="2" t="n"/>
      <c r="AQ473" s="2" t="n"/>
      <c r="AR473" s="2" t="n"/>
      <c r="AS473" s="2" t="n"/>
      <c r="AT473" s="2" t="n"/>
      <c r="AU473" s="2" t="n"/>
      <c r="AV473" s="2" t="n"/>
      <c r="AW473" s="2" t="n"/>
      <c r="AX473" s="2" t="n"/>
      <c r="AY473" s="2" t="n"/>
      <c r="AZ473" s="2" t="n"/>
      <c r="BA473" s="2" t="n"/>
      <c r="BB473" s="2" t="n"/>
      <c r="BC473" s="2" t="n"/>
      <c r="BD473" s="2" t="n"/>
      <c r="BE473" s="2" t="n"/>
      <c r="BF473" s="2" t="n"/>
      <c r="BG473" s="2" t="n"/>
      <c r="BH473" s="2" t="n"/>
      <c r="BI473" s="2" t="n"/>
      <c r="BJ473" s="2" t="n"/>
      <c r="BK473" s="2" t="n"/>
      <c r="BL473" s="2" t="n"/>
      <c r="BM473" s="2" t="n"/>
      <c r="BN473" s="2" t="n"/>
      <c r="BO473" s="2" t="n"/>
      <c r="BP473" s="2" t="n"/>
      <c r="BQ473" s="2" t="n"/>
      <c r="BR473" s="2" t="n"/>
      <c r="BS473" s="2" t="n"/>
      <c r="BT473" s="2" t="n"/>
      <c r="BU473" s="2" t="n"/>
      <c r="BV473" s="2" t="n"/>
      <c r="BW473" s="2" t="n"/>
    </row>
    <row r="474" ht="15.75" customFormat="1" customHeight="1" s="40">
      <c r="A474" s="93">
        <f>IF(F474&lt;&gt;"",1+MAX($A$2:A473),"")</f>
        <v/>
      </c>
      <c r="B474" s="118" t="n"/>
      <c r="C474" s="95" t="inlineStr">
        <is>
          <t>Weather Proof Junction Box</t>
        </is>
      </c>
      <c r="D474" s="373" t="n">
        <v>3</v>
      </c>
      <c r="E474" s="97" t="n">
        <v>0</v>
      </c>
      <c r="F474" s="373">
        <f>(1+E474)*D474</f>
        <v/>
      </c>
      <c r="G474" s="98" t="inlineStr">
        <is>
          <t>EA</t>
        </is>
      </c>
      <c r="H474" s="374" t="n">
        <v>90</v>
      </c>
      <c r="I474" s="375">
        <f>H474*F474</f>
        <v/>
      </c>
      <c r="J474" s="380" t="n">
        <v>100</v>
      </c>
      <c r="K474" s="417">
        <f>J474*F474</f>
        <v/>
      </c>
      <c r="L474" s="378">
        <f>K474+I474</f>
        <v/>
      </c>
      <c r="M474" s="402" t="n"/>
      <c r="N474" s="18" t="n"/>
      <c r="O474" s="2" t="n"/>
      <c r="P474" s="2" t="n"/>
      <c r="Q474" s="2" t="n"/>
      <c r="R474" s="2" t="n"/>
      <c r="S474" s="2" t="n"/>
      <c r="T474" s="2" t="n"/>
      <c r="U474" s="2" t="n"/>
      <c r="V474" s="2" t="n"/>
      <c r="W474" s="2" t="n"/>
      <c r="X474" s="2" t="n"/>
      <c r="Y474" s="2" t="n"/>
      <c r="Z474" s="2" t="n"/>
      <c r="AA474" s="2" t="n"/>
      <c r="AB474" s="2" t="n"/>
      <c r="AC474" s="2" t="n"/>
      <c r="AD474" s="2" t="n"/>
      <c r="AE474" s="2" t="n"/>
      <c r="AF474" s="2" t="n"/>
      <c r="AG474" s="2" t="n"/>
      <c r="AH474" s="2" t="n"/>
      <c r="AI474" s="2" t="n"/>
      <c r="AJ474" s="2" t="n"/>
      <c r="AK474" s="2" t="n"/>
      <c r="AL474" s="2" t="n"/>
      <c r="AM474" s="2" t="n"/>
      <c r="AN474" s="2" t="n"/>
      <c r="AO474" s="2" t="n"/>
      <c r="AP474" s="2" t="n"/>
      <c r="AQ474" s="2" t="n"/>
      <c r="AR474" s="2" t="n"/>
      <c r="AS474" s="2" t="n"/>
      <c r="AT474" s="2" t="n"/>
      <c r="AU474" s="2" t="n"/>
      <c r="AV474" s="2" t="n"/>
      <c r="AW474" s="2" t="n"/>
      <c r="AX474" s="2" t="n"/>
      <c r="AY474" s="2" t="n"/>
      <c r="AZ474" s="2" t="n"/>
      <c r="BA474" s="2" t="n"/>
      <c r="BB474" s="2" t="n"/>
      <c r="BC474" s="2" t="n"/>
      <c r="BD474" s="2" t="n"/>
      <c r="BE474" s="2" t="n"/>
      <c r="BF474" s="2" t="n"/>
      <c r="BG474" s="2" t="n"/>
      <c r="BH474" s="2" t="n"/>
      <c r="BI474" s="2" t="n"/>
      <c r="BJ474" s="2" t="n"/>
      <c r="BK474" s="2" t="n"/>
      <c r="BL474" s="2" t="n"/>
      <c r="BM474" s="2" t="n"/>
      <c r="BN474" s="2" t="n"/>
      <c r="BO474" s="2" t="n"/>
      <c r="BP474" s="2" t="n"/>
      <c r="BQ474" s="2" t="n"/>
      <c r="BR474" s="2" t="n"/>
      <c r="BS474" s="2" t="n"/>
      <c r="BT474" s="2" t="n"/>
      <c r="BU474" s="2" t="n"/>
      <c r="BV474" s="2" t="n"/>
      <c r="BW474" s="2" t="n"/>
    </row>
    <row r="475" ht="15.75" customFormat="1" customHeight="1" s="40">
      <c r="A475" s="93">
        <f>IF(F475&lt;&gt;"",1+MAX($A$2:A474),"")</f>
        <v/>
      </c>
      <c r="B475" s="118" t="n"/>
      <c r="C475" s="95" t="inlineStr">
        <is>
          <t>Photo Cell Device</t>
        </is>
      </c>
      <c r="D475" s="373" t="n">
        <v>1</v>
      </c>
      <c r="E475" s="97" t="n">
        <v>0</v>
      </c>
      <c r="F475" s="373">
        <f>(1+E475)*D475</f>
        <v/>
      </c>
      <c r="G475" s="98" t="inlineStr">
        <is>
          <t>EA</t>
        </is>
      </c>
      <c r="H475" s="374" t="n">
        <v>155</v>
      </c>
      <c r="I475" s="375">
        <f>H475*F475</f>
        <v/>
      </c>
      <c r="J475" s="380" t="n">
        <v>60</v>
      </c>
      <c r="K475" s="417">
        <f>J475*F475</f>
        <v/>
      </c>
      <c r="L475" s="378">
        <f>K475+I475</f>
        <v/>
      </c>
      <c r="M475" s="402" t="n"/>
      <c r="N475" s="18" t="n"/>
      <c r="O475" s="2" t="n"/>
      <c r="P475" s="2" t="n"/>
      <c r="Q475" s="2" t="n"/>
      <c r="R475" s="2" t="n"/>
      <c r="S475" s="2" t="n"/>
      <c r="T475" s="2" t="n"/>
      <c r="U475" s="2" t="n"/>
      <c r="V475" s="2" t="n"/>
      <c r="W475" s="2" t="n"/>
      <c r="X475" s="2" t="n"/>
      <c r="Y475" s="2" t="n"/>
      <c r="Z475" s="2" t="n"/>
      <c r="AA475" s="2" t="n"/>
      <c r="AB475" s="2" t="n"/>
      <c r="AC475" s="2" t="n"/>
      <c r="AD475" s="2" t="n"/>
      <c r="AE475" s="2" t="n"/>
      <c r="AF475" s="2" t="n"/>
      <c r="AG475" s="2" t="n"/>
      <c r="AH475" s="2" t="n"/>
      <c r="AI475" s="2" t="n"/>
      <c r="AJ475" s="2" t="n"/>
      <c r="AK475" s="2" t="n"/>
      <c r="AL475" s="2" t="n"/>
      <c r="AM475" s="2" t="n"/>
      <c r="AN475" s="2" t="n"/>
      <c r="AO475" s="2" t="n"/>
      <c r="AP475" s="2" t="n"/>
      <c r="AQ475" s="2" t="n"/>
      <c r="AR475" s="2" t="n"/>
      <c r="AS475" s="2" t="n"/>
      <c r="AT475" s="2" t="n"/>
      <c r="AU475" s="2" t="n"/>
      <c r="AV475" s="2" t="n"/>
      <c r="AW475" s="2" t="n"/>
      <c r="AX475" s="2" t="n"/>
      <c r="AY475" s="2" t="n"/>
      <c r="AZ475" s="2" t="n"/>
      <c r="BA475" s="2" t="n"/>
      <c r="BB475" s="2" t="n"/>
      <c r="BC475" s="2" t="n"/>
      <c r="BD475" s="2" t="n"/>
      <c r="BE475" s="2" t="n"/>
      <c r="BF475" s="2" t="n"/>
      <c r="BG475" s="2" t="n"/>
      <c r="BH475" s="2" t="n"/>
      <c r="BI475" s="2" t="n"/>
      <c r="BJ475" s="2" t="n"/>
      <c r="BK475" s="2" t="n"/>
      <c r="BL475" s="2" t="n"/>
      <c r="BM475" s="2" t="n"/>
      <c r="BN475" s="2" t="n"/>
      <c r="BO475" s="2" t="n"/>
      <c r="BP475" s="2" t="n"/>
      <c r="BQ475" s="2" t="n"/>
      <c r="BR475" s="2" t="n"/>
      <c r="BS475" s="2" t="n"/>
      <c r="BT475" s="2" t="n"/>
      <c r="BU475" s="2" t="n"/>
      <c r="BV475" s="2" t="n"/>
      <c r="BW475" s="2" t="n"/>
    </row>
    <row r="476" ht="15.75" customFormat="1" customHeight="1" s="40">
      <c r="A476" s="93">
        <f>IF(F476&lt;&gt;"",1+MAX($A$2:A475),"")</f>
        <v/>
      </c>
      <c r="B476" s="118" t="n"/>
      <c r="C476" s="95" t="inlineStr">
        <is>
          <t>Motor Starter</t>
        </is>
      </c>
      <c r="D476" s="373" t="n">
        <v>1</v>
      </c>
      <c r="E476" s="97" t="n">
        <v>0</v>
      </c>
      <c r="F476" s="373">
        <f>(1+E476)*D476</f>
        <v/>
      </c>
      <c r="G476" s="98" t="inlineStr">
        <is>
          <t>EA</t>
        </is>
      </c>
      <c r="H476" s="374" t="n">
        <v>42</v>
      </c>
      <c r="I476" s="375">
        <f>H476*F476</f>
        <v/>
      </c>
      <c r="J476" s="380" t="n">
        <v>85</v>
      </c>
      <c r="K476" s="417">
        <f>J476*F476</f>
        <v/>
      </c>
      <c r="L476" s="378">
        <f>K476+I476</f>
        <v/>
      </c>
      <c r="M476" s="402" t="n"/>
      <c r="N476" s="18" t="n"/>
      <c r="O476" s="2" t="n"/>
      <c r="P476" s="2" t="n"/>
      <c r="Q476" s="2" t="n"/>
      <c r="R476" s="2" t="n"/>
      <c r="S476" s="2" t="n"/>
      <c r="T476" s="2" t="n"/>
      <c r="U476" s="2" t="n"/>
      <c r="V476" s="2" t="n"/>
      <c r="W476" s="2" t="n"/>
      <c r="X476" s="2" t="n"/>
      <c r="Y476" s="2" t="n"/>
      <c r="Z476" s="2" t="n"/>
      <c r="AA476" s="2" t="n"/>
      <c r="AB476" s="2" t="n"/>
      <c r="AC476" s="2" t="n"/>
      <c r="AD476" s="2" t="n"/>
      <c r="AE476" s="2" t="n"/>
      <c r="AF476" s="2" t="n"/>
      <c r="AG476" s="2" t="n"/>
      <c r="AH476" s="2" t="n"/>
      <c r="AI476" s="2" t="n"/>
      <c r="AJ476" s="2" t="n"/>
      <c r="AK476" s="2" t="n"/>
      <c r="AL476" s="2" t="n"/>
      <c r="AM476" s="2" t="n"/>
      <c r="AN476" s="2" t="n"/>
      <c r="AO476" s="2" t="n"/>
      <c r="AP476" s="2" t="n"/>
      <c r="AQ476" s="2" t="n"/>
      <c r="AR476" s="2" t="n"/>
      <c r="AS476" s="2" t="n"/>
      <c r="AT476" s="2" t="n"/>
      <c r="AU476" s="2" t="n"/>
      <c r="AV476" s="2" t="n"/>
      <c r="AW476" s="2" t="n"/>
      <c r="AX476" s="2" t="n"/>
      <c r="AY476" s="2" t="n"/>
      <c r="AZ476" s="2" t="n"/>
      <c r="BA476" s="2" t="n"/>
      <c r="BB476" s="2" t="n"/>
      <c r="BC476" s="2" t="n"/>
      <c r="BD476" s="2" t="n"/>
      <c r="BE476" s="2" t="n"/>
      <c r="BF476" s="2" t="n"/>
      <c r="BG476" s="2" t="n"/>
      <c r="BH476" s="2" t="n"/>
      <c r="BI476" s="2" t="n"/>
      <c r="BJ476" s="2" t="n"/>
      <c r="BK476" s="2" t="n"/>
      <c r="BL476" s="2" t="n"/>
      <c r="BM476" s="2" t="n"/>
      <c r="BN476" s="2" t="n"/>
      <c r="BO476" s="2" t="n"/>
      <c r="BP476" s="2" t="n"/>
      <c r="BQ476" s="2" t="n"/>
      <c r="BR476" s="2" t="n"/>
      <c r="BS476" s="2" t="n"/>
      <c r="BT476" s="2" t="n"/>
      <c r="BU476" s="2" t="n"/>
      <c r="BV476" s="2" t="n"/>
      <c r="BW476" s="2" t="n"/>
    </row>
    <row r="477" ht="15.75" customFormat="1" customHeight="1" s="40">
      <c r="A477" s="93">
        <f>IF(F477&lt;&gt;"",1+MAX($A$2:A476),"")</f>
        <v/>
      </c>
      <c r="B477" s="118" t="n"/>
      <c r="C477" s="300" t="inlineStr">
        <is>
          <t>ALLOWANCES</t>
        </is>
      </c>
      <c r="D477" s="373" t="n"/>
      <c r="E477" s="97" t="n"/>
      <c r="F477" s="373" t="n"/>
      <c r="G477" s="98" t="n"/>
      <c r="H477" s="374" t="n"/>
      <c r="I477" s="375" t="n"/>
      <c r="J477" s="380" t="n"/>
      <c r="K477" s="417" t="n"/>
      <c r="L477" s="378" t="n"/>
      <c r="M477" s="402" t="n"/>
      <c r="N477" s="18" t="n"/>
      <c r="O477" s="2" t="n"/>
      <c r="P477" s="2" t="n"/>
      <c r="Q477" s="2" t="n"/>
      <c r="R477" s="2" t="n"/>
      <c r="S477" s="2" t="n"/>
      <c r="T477" s="2" t="n"/>
      <c r="U477" s="2" t="n"/>
      <c r="V477" s="2" t="n"/>
      <c r="W477" s="2" t="n"/>
      <c r="X477" s="2" t="n"/>
      <c r="Y477" s="2" t="n"/>
      <c r="Z477" s="2" t="n"/>
      <c r="AA477" s="2" t="n"/>
      <c r="AB477" s="2" t="n"/>
      <c r="AC477" s="2" t="n"/>
      <c r="AD477" s="2" t="n"/>
      <c r="AE477" s="2" t="n"/>
      <c r="AF477" s="2" t="n"/>
      <c r="AG477" s="2" t="n"/>
      <c r="AH477" s="2" t="n"/>
      <c r="AI477" s="2" t="n"/>
      <c r="AJ477" s="2" t="n"/>
      <c r="AK477" s="2" t="n"/>
      <c r="AL477" s="2" t="n"/>
      <c r="AM477" s="2" t="n"/>
      <c r="AN477" s="2" t="n"/>
      <c r="AO477" s="2" t="n"/>
      <c r="AP477" s="2" t="n"/>
      <c r="AQ477" s="2" t="n"/>
      <c r="AR477" s="2" t="n"/>
      <c r="AS477" s="2" t="n"/>
      <c r="AT477" s="2" t="n"/>
      <c r="AU477" s="2" t="n"/>
      <c r="AV477" s="2" t="n"/>
      <c r="AW477" s="2" t="n"/>
      <c r="AX477" s="2" t="n"/>
      <c r="AY477" s="2" t="n"/>
      <c r="AZ477" s="2" t="n"/>
      <c r="BA477" s="2" t="n"/>
      <c r="BB477" s="2" t="n"/>
      <c r="BC477" s="2" t="n"/>
      <c r="BD477" s="2" t="n"/>
      <c r="BE477" s="2" t="n"/>
      <c r="BF477" s="2" t="n"/>
      <c r="BG477" s="2" t="n"/>
      <c r="BH477" s="2" t="n"/>
      <c r="BI477" s="2" t="n"/>
      <c r="BJ477" s="2" t="n"/>
      <c r="BK477" s="2" t="n"/>
      <c r="BL477" s="2" t="n"/>
      <c r="BM477" s="2" t="n"/>
      <c r="BN477" s="2" t="n"/>
      <c r="BO477" s="2" t="n"/>
      <c r="BP477" s="2" t="n"/>
      <c r="BQ477" s="2" t="n"/>
      <c r="BR477" s="2" t="n"/>
      <c r="BS477" s="2" t="n"/>
      <c r="BT477" s="2" t="n"/>
      <c r="BU477" s="2" t="n"/>
      <c r="BV477" s="2" t="n"/>
      <c r="BW477" s="2" t="n"/>
    </row>
    <row r="478" ht="15.75" customFormat="1" customHeight="1" s="40">
      <c r="A478" s="93">
        <f>IF(F478&lt;&gt;"",1+MAX($A$2:A477),"")</f>
        <v/>
      </c>
      <c r="B478" s="118" t="n"/>
      <c r="C478" s="95" t="inlineStr">
        <is>
          <t>Allowance Provided For Conductors &amp; Conduits</t>
        </is>
      </c>
      <c r="D478" s="373" t="n">
        <v>1</v>
      </c>
      <c r="E478" s="97" t="n">
        <v>0</v>
      </c>
      <c r="F478" s="373">
        <f>(1+E478)*D478</f>
        <v/>
      </c>
      <c r="G478" s="98" t="inlineStr">
        <is>
          <t>LS</t>
        </is>
      </c>
      <c r="H478" s="418" t="n">
        <v>35000</v>
      </c>
      <c r="I478" s="375">
        <f>H478*F478</f>
        <v/>
      </c>
      <c r="J478" s="419" t="n">
        <v>50000</v>
      </c>
      <c r="K478" s="417">
        <f>J478*F478</f>
        <v/>
      </c>
      <c r="L478" s="378">
        <f>K478+I478</f>
        <v/>
      </c>
      <c r="M478" s="402" t="n"/>
      <c r="N478" s="18" t="n"/>
      <c r="O478" s="2" t="n"/>
      <c r="P478" s="2" t="n"/>
      <c r="Q478" s="2" t="n"/>
      <c r="R478" s="2" t="n"/>
      <c r="S478" s="2" t="n"/>
      <c r="T478" s="2" t="n"/>
      <c r="U478" s="2" t="n"/>
      <c r="V478" s="2" t="n"/>
      <c r="W478" s="2" t="n"/>
      <c r="X478" s="2" t="n"/>
      <c r="Y478" s="2" t="n"/>
      <c r="Z478" s="2" t="n"/>
      <c r="AA478" s="2" t="n"/>
      <c r="AB478" s="2" t="n"/>
      <c r="AC478" s="2" t="n"/>
      <c r="AD478" s="2" t="n"/>
      <c r="AE478" s="2" t="n"/>
      <c r="AF478" s="2" t="n"/>
      <c r="AG478" s="2" t="n"/>
      <c r="AH478" s="2" t="n"/>
      <c r="AI478" s="2" t="n"/>
      <c r="AJ478" s="2" t="n"/>
      <c r="AK478" s="2" t="n"/>
      <c r="AL478" s="2" t="n"/>
      <c r="AM478" s="2" t="n"/>
      <c r="AN478" s="2" t="n"/>
      <c r="AO478" s="2" t="n"/>
      <c r="AP478" s="2" t="n"/>
      <c r="AQ478" s="2" t="n"/>
      <c r="AR478" s="2" t="n"/>
      <c r="AS478" s="2" t="n"/>
      <c r="AT478" s="2" t="n"/>
      <c r="AU478" s="2" t="n"/>
      <c r="AV478" s="2" t="n"/>
      <c r="AW478" s="2" t="n"/>
      <c r="AX478" s="2" t="n"/>
      <c r="AY478" s="2" t="n"/>
      <c r="AZ478" s="2" t="n"/>
      <c r="BA478" s="2" t="n"/>
      <c r="BB478" s="2" t="n"/>
      <c r="BC478" s="2" t="n"/>
      <c r="BD478" s="2" t="n"/>
      <c r="BE478" s="2" t="n"/>
      <c r="BF478" s="2" t="n"/>
      <c r="BG478" s="2" t="n"/>
      <c r="BH478" s="2" t="n"/>
      <c r="BI478" s="2" t="n"/>
      <c r="BJ478" s="2" t="n"/>
      <c r="BK478" s="2" t="n"/>
      <c r="BL478" s="2" t="n"/>
      <c r="BM478" s="2" t="n"/>
      <c r="BN478" s="2" t="n"/>
      <c r="BO478" s="2" t="n"/>
      <c r="BP478" s="2" t="n"/>
      <c r="BQ478" s="2" t="n"/>
      <c r="BR478" s="2" t="n"/>
      <c r="BS478" s="2" t="n"/>
      <c r="BT478" s="2" t="n"/>
      <c r="BU478" s="2" t="n"/>
      <c r="BV478" s="2" t="n"/>
      <c r="BW478" s="2" t="n"/>
    </row>
    <row r="479" ht="15.75" customFormat="1" customHeight="1" s="40">
      <c r="A479" s="121">
        <f>IF(F479&lt;&gt;"",1+MAX($A$2:A476),"")</f>
        <v/>
      </c>
      <c r="B479" s="122" t="n"/>
      <c r="C479" s="123" t="n"/>
      <c r="D479" s="123" t="n"/>
      <c r="E479" s="124" t="n"/>
      <c r="F479" s="420" t="n"/>
      <c r="G479" s="126" t="n"/>
      <c r="H479" s="421" t="n"/>
      <c r="I479" s="422" t="n"/>
      <c r="J479" s="423" t="n"/>
      <c r="K479" s="424" t="n"/>
      <c r="L479" s="425" t="n"/>
      <c r="M479" s="416" t="n"/>
      <c r="N479" s="133" t="n"/>
      <c r="O479" s="2" t="n"/>
      <c r="P479" s="2" t="n"/>
      <c r="Q479" s="2" t="n"/>
      <c r="R479" s="2" t="n"/>
      <c r="S479" s="2" t="n"/>
      <c r="T479" s="2" t="n"/>
      <c r="U479" s="2" t="n"/>
      <c r="V479" s="2" t="n"/>
      <c r="W479" s="2" t="n"/>
      <c r="X479" s="2" t="n"/>
      <c r="Y479" s="2" t="n"/>
      <c r="Z479" s="2" t="n"/>
      <c r="AA479" s="2" t="n"/>
      <c r="AB479" s="2" t="n"/>
      <c r="AC479" s="2" t="n"/>
      <c r="AD479" s="2" t="n"/>
      <c r="AE479" s="2" t="n"/>
      <c r="AF479" s="2" t="n"/>
      <c r="AG479" s="2" t="n"/>
      <c r="AH479" s="2" t="n"/>
      <c r="AI479" s="2" t="n"/>
      <c r="AJ479" s="2" t="n"/>
      <c r="AK479" s="2" t="n"/>
      <c r="AL479" s="2" t="n"/>
      <c r="AM479" s="2" t="n"/>
      <c r="AN479" s="2" t="n"/>
      <c r="AO479" s="2" t="n"/>
      <c r="AP479" s="2" t="n"/>
      <c r="AQ479" s="2" t="n"/>
      <c r="AR479" s="2" t="n"/>
      <c r="AS479" s="2" t="n"/>
      <c r="AT479" s="2" t="n"/>
      <c r="AU479" s="2" t="n"/>
      <c r="AV479" s="2" t="n"/>
      <c r="AW479" s="2" t="n"/>
      <c r="AX479" s="2" t="n"/>
      <c r="AY479" s="2" t="n"/>
      <c r="AZ479" s="2" t="n"/>
      <c r="BA479" s="2" t="n"/>
      <c r="BB479" s="2" t="n"/>
      <c r="BC479" s="2" t="n"/>
      <c r="BD479" s="2" t="n"/>
      <c r="BE479" s="2" t="n"/>
      <c r="BF479" s="2" t="n"/>
      <c r="BG479" s="2" t="n"/>
      <c r="BH479" s="2" t="n"/>
      <c r="BI479" s="2" t="n"/>
      <c r="BJ479" s="2" t="n"/>
      <c r="BK479" s="2" t="n"/>
      <c r="BL479" s="2" t="n"/>
      <c r="BM479" s="2" t="n"/>
      <c r="BN479" s="2" t="n"/>
      <c r="BO479" s="2" t="n"/>
      <c r="BP479" s="2" t="n"/>
      <c r="BQ479" s="2" t="n"/>
      <c r="BR479" s="2" t="n"/>
      <c r="BS479" s="2" t="n"/>
      <c r="BT479" s="2" t="n"/>
      <c r="BU479" s="2" t="n"/>
      <c r="BV479" s="2" t="n"/>
      <c r="BW479" s="2" t="n"/>
    </row>
    <row r="480" ht="20.25" customFormat="1" customHeight="1" s="41">
      <c r="A480" s="272" t="inlineStr">
        <is>
          <t>31. EARTHWORK</t>
        </is>
      </c>
      <c r="B480" s="306" t="n"/>
      <c r="C480" s="306" t="n"/>
      <c r="D480" s="306" t="n"/>
      <c r="E480" s="306" t="n"/>
      <c r="F480" s="306" t="n"/>
      <c r="G480" s="306" t="n"/>
      <c r="H480" s="306" t="n"/>
      <c r="I480" s="306" t="n"/>
      <c r="J480" s="306" t="n"/>
      <c r="K480" s="306" t="n"/>
      <c r="L480" s="306" t="n"/>
      <c r="M480" s="306" t="n"/>
      <c r="N480" s="362">
        <f>SUM(L481:L492)</f>
        <v/>
      </c>
      <c r="O480" s="2" t="n"/>
      <c r="P480" s="2" t="n"/>
    </row>
    <row r="481" ht="15.75" customFormat="1" customHeight="1" s="40">
      <c r="A481" s="54">
        <f>IF(F481&lt;&gt;"",1+MAX($A$2:A480),"")</f>
        <v/>
      </c>
      <c r="B481" s="60" t="n"/>
      <c r="C481" s="15" t="n"/>
      <c r="D481" s="370" t="n"/>
      <c r="E481" s="45" t="n"/>
      <c r="F481" s="370" t="n"/>
      <c r="G481" s="49" t="n"/>
      <c r="H481" s="364" t="n"/>
      <c r="I481" s="365" t="n"/>
      <c r="J481" s="371" t="n"/>
      <c r="K481" s="367" t="n"/>
      <c r="L481" s="368" t="n"/>
      <c r="M481" s="369" t="n"/>
      <c r="N481" s="18" t="n"/>
      <c r="O481" s="2" t="n"/>
      <c r="P481" s="2" t="n"/>
      <c r="Q481" s="2" t="n"/>
      <c r="R481" s="2" t="n"/>
      <c r="S481" s="2" t="n"/>
      <c r="T481" s="2" t="n"/>
      <c r="U481" s="2" t="n"/>
      <c r="V481" s="2" t="n"/>
      <c r="W481" s="2" t="n"/>
      <c r="X481" s="2" t="n"/>
      <c r="Y481" s="2" t="n"/>
      <c r="Z481" s="2" t="n"/>
      <c r="AA481" s="2" t="n"/>
      <c r="AB481" s="2" t="n"/>
      <c r="AC481" s="2" t="n"/>
      <c r="AD481" s="2" t="n"/>
      <c r="AE481" s="2" t="n"/>
      <c r="AF481" s="2" t="n"/>
      <c r="AG481" s="2" t="n"/>
      <c r="AH481" s="2" t="n"/>
      <c r="AI481" s="2" t="n"/>
      <c r="AJ481" s="2" t="n"/>
      <c r="AK481" s="2" t="n"/>
      <c r="AL481" s="2" t="n"/>
      <c r="AM481" s="2" t="n"/>
      <c r="AN481" s="2" t="n"/>
      <c r="AO481" s="2" t="n"/>
      <c r="AP481" s="2" t="n"/>
      <c r="AQ481" s="2" t="n"/>
      <c r="AR481" s="2" t="n"/>
      <c r="AS481" s="2" t="n"/>
      <c r="AT481" s="2" t="n"/>
      <c r="AU481" s="2" t="n"/>
      <c r="AV481" s="2" t="n"/>
      <c r="AW481" s="2" t="n"/>
      <c r="AX481" s="2" t="n"/>
      <c r="AY481" s="2" t="n"/>
      <c r="AZ481" s="2" t="n"/>
      <c r="BA481" s="2" t="n"/>
      <c r="BB481" s="2" t="n"/>
      <c r="BC481" s="2" t="n"/>
      <c r="BD481" s="2" t="n"/>
      <c r="BE481" s="2" t="n"/>
      <c r="BF481" s="2" t="n"/>
      <c r="BG481" s="2" t="n"/>
      <c r="BH481" s="2" t="n"/>
      <c r="BI481" s="2" t="n"/>
      <c r="BJ481" s="2" t="n"/>
      <c r="BK481" s="2" t="n"/>
      <c r="BL481" s="2" t="n"/>
      <c r="BM481" s="2" t="n"/>
      <c r="BN481" s="2" t="n"/>
      <c r="BO481" s="2" t="n"/>
      <c r="BP481" s="2" t="n"/>
      <c r="BQ481" s="2" t="n"/>
      <c r="BR481" s="2" t="n"/>
      <c r="BS481" s="2" t="n"/>
      <c r="BT481" s="2" t="n"/>
      <c r="BU481" s="2" t="n"/>
      <c r="BV481" s="2" t="n"/>
      <c r="BW481" s="2" t="n"/>
    </row>
    <row r="482" ht="15.75" customFormat="1" customHeight="1" s="40">
      <c r="A482" s="54">
        <f>IF(F482&lt;&gt;"",1+MAX($A$2:A481),"")</f>
        <v/>
      </c>
      <c r="B482" s="244" t="inlineStr">
        <is>
          <t>A1.0/C-2.0</t>
        </is>
      </c>
      <c r="C482" s="300" t="inlineStr">
        <is>
          <t>EXCAVATION</t>
        </is>
      </c>
      <c r="D482" s="370" t="n"/>
      <c r="E482" s="45" t="n"/>
      <c r="F482" s="370" t="n"/>
      <c r="G482" s="49" t="n"/>
      <c r="H482" s="364" t="n"/>
      <c r="I482" s="365" t="n"/>
      <c r="J482" s="366" t="n"/>
      <c r="K482" s="367" t="n"/>
      <c r="L482" s="368" t="n"/>
      <c r="M482" s="369" t="n"/>
      <c r="N482" s="18" t="n"/>
      <c r="O482" s="2" t="n"/>
      <c r="P482" s="2" t="n"/>
      <c r="Q482" s="2" t="n"/>
      <c r="R482" s="2" t="n"/>
      <c r="S482" s="2" t="n"/>
      <c r="T482" s="2" t="n"/>
      <c r="U482" s="2" t="n"/>
      <c r="V482" s="2" t="n"/>
      <c r="W482" s="2" t="n"/>
      <c r="X482" s="2" t="n"/>
      <c r="Y482" s="2" t="n"/>
      <c r="Z482" s="2" t="n"/>
      <c r="AA482" s="2" t="n"/>
      <c r="AB482" s="2" t="n"/>
      <c r="AC482" s="2" t="n"/>
      <c r="AD482" s="2" t="n"/>
      <c r="AE482" s="2" t="n"/>
      <c r="AF482" s="2" t="n"/>
      <c r="AG482" s="2" t="n"/>
      <c r="AH482" s="2" t="n"/>
      <c r="AI482" s="2" t="n"/>
      <c r="AJ482" s="2" t="n"/>
      <c r="AK482" s="2" t="n"/>
      <c r="AL482" s="2" t="n"/>
      <c r="AM482" s="2" t="n"/>
      <c r="AN482" s="2" t="n"/>
      <c r="AO482" s="2" t="n"/>
      <c r="AP482" s="2" t="n"/>
      <c r="AQ482" s="2" t="n"/>
      <c r="AR482" s="2" t="n"/>
      <c r="AS482" s="2" t="n"/>
      <c r="AT482" s="2" t="n"/>
      <c r="AU482" s="2" t="n"/>
      <c r="AV482" s="2" t="n"/>
      <c r="AW482" s="2" t="n"/>
      <c r="AX482" s="2" t="n"/>
      <c r="AY482" s="2" t="n"/>
      <c r="AZ482" s="2" t="n"/>
      <c r="BA482" s="2" t="n"/>
      <c r="BB482" s="2" t="n"/>
      <c r="BC482" s="2" t="n"/>
      <c r="BD482" s="2" t="n"/>
      <c r="BE482" s="2" t="n"/>
      <c r="BF482" s="2" t="n"/>
      <c r="BG482" s="2" t="n"/>
      <c r="BH482" s="2" t="n"/>
      <c r="BI482" s="2" t="n"/>
      <c r="BJ482" s="2" t="n"/>
      <c r="BK482" s="2" t="n"/>
      <c r="BL482" s="2" t="n"/>
      <c r="BM482" s="2" t="n"/>
      <c r="BN482" s="2" t="n"/>
      <c r="BO482" s="2" t="n"/>
      <c r="BP482" s="2" t="n"/>
      <c r="BQ482" s="2" t="n"/>
      <c r="BR482" s="2" t="n"/>
      <c r="BS482" s="2" t="n"/>
      <c r="BT482" s="2" t="n"/>
      <c r="BU482" s="2" t="n"/>
      <c r="BV482" s="2" t="n"/>
      <c r="BW482" s="2" t="n"/>
    </row>
    <row r="483" ht="15.75" customFormat="1" customHeight="1" s="40">
      <c r="A483" s="54">
        <f>IF(F483&lt;&gt;"",1+MAX($A$2:A482),"")</f>
        <v/>
      </c>
      <c r="B483" s="381" t="n"/>
      <c r="C483" s="53" t="inlineStr">
        <is>
          <t>Trenching &amp; Excavation</t>
        </is>
      </c>
      <c r="D483" s="370" t="n">
        <v>1906</v>
      </c>
      <c r="E483" s="45" t="n">
        <v>0.15</v>
      </c>
      <c r="F483" s="370">
        <f>(1+E483)*D483</f>
        <v/>
      </c>
      <c r="G483" s="49" t="inlineStr">
        <is>
          <t>CY</t>
        </is>
      </c>
      <c r="H483" s="364" t="n">
        <v>0</v>
      </c>
      <c r="I483" s="365">
        <f>H483*F483</f>
        <v/>
      </c>
      <c r="J483" s="366" t="n">
        <v>24</v>
      </c>
      <c r="K483" s="367">
        <f>J483*F483</f>
        <v/>
      </c>
      <c r="L483" s="368">
        <f>K483+I483</f>
        <v/>
      </c>
      <c r="M483" s="369" t="n"/>
      <c r="N483" s="18" t="n"/>
      <c r="O483" s="2" t="n"/>
      <c r="P483" s="2" t="n"/>
      <c r="Q483" s="2" t="n"/>
      <c r="R483" s="2" t="n"/>
      <c r="S483" s="2" t="n"/>
      <c r="T483" s="2" t="n"/>
      <c r="U483" s="2" t="n"/>
      <c r="V483" s="2" t="n"/>
      <c r="W483" s="2" t="n"/>
      <c r="X483" s="2" t="n"/>
      <c r="Y483" s="2" t="n"/>
      <c r="Z483" s="2" t="n"/>
      <c r="AA483" s="2" t="n"/>
      <c r="AB483" s="2" t="n"/>
      <c r="AC483" s="2" t="n"/>
      <c r="AD483" s="2" t="n"/>
      <c r="AE483" s="2" t="n"/>
      <c r="AF483" s="2" t="n"/>
      <c r="AG483" s="2" t="n"/>
      <c r="AH483" s="2" t="n"/>
      <c r="AI483" s="2" t="n"/>
      <c r="AJ483" s="2" t="n"/>
      <c r="AK483" s="2" t="n"/>
      <c r="AL483" s="2" t="n"/>
      <c r="AM483" s="2" t="n"/>
      <c r="AN483" s="2" t="n"/>
      <c r="AO483" s="2" t="n"/>
      <c r="AP483" s="2" t="n"/>
      <c r="AQ483" s="2" t="n"/>
      <c r="AR483" s="2" t="n"/>
      <c r="AS483" s="2" t="n"/>
      <c r="AT483" s="2" t="n"/>
      <c r="AU483" s="2" t="n"/>
      <c r="AV483" s="2" t="n"/>
      <c r="AW483" s="2" t="n"/>
      <c r="AX483" s="2" t="n"/>
      <c r="AY483" s="2" t="n"/>
      <c r="AZ483" s="2" t="n"/>
      <c r="BA483" s="2" t="n"/>
      <c r="BB483" s="2" t="n"/>
      <c r="BC483" s="2" t="n"/>
      <c r="BD483" s="2" t="n"/>
      <c r="BE483" s="2" t="n"/>
      <c r="BF483" s="2" t="n"/>
      <c r="BG483" s="2" t="n"/>
      <c r="BH483" s="2" t="n"/>
      <c r="BI483" s="2" t="n"/>
      <c r="BJ483" s="2" t="n"/>
      <c r="BK483" s="2" t="n"/>
      <c r="BL483" s="2" t="n"/>
      <c r="BM483" s="2" t="n"/>
      <c r="BN483" s="2" t="n"/>
      <c r="BO483" s="2" t="n"/>
      <c r="BP483" s="2" t="n"/>
      <c r="BQ483" s="2" t="n"/>
      <c r="BR483" s="2" t="n"/>
      <c r="BS483" s="2" t="n"/>
      <c r="BT483" s="2" t="n"/>
      <c r="BU483" s="2" t="n"/>
      <c r="BV483" s="2" t="n"/>
      <c r="BW483" s="2" t="n"/>
    </row>
    <row r="484" ht="15.75" customFormat="1" customHeight="1" s="40">
      <c r="A484" s="54">
        <f>IF(F484&lt;&gt;"",1+MAX($A$2:A483),"")</f>
        <v/>
      </c>
      <c r="B484" s="381" t="n"/>
      <c r="C484" s="53" t="inlineStr">
        <is>
          <t>Excavation For Concrete Pavement &amp; Accessories</t>
        </is>
      </c>
      <c r="D484" s="370" t="n">
        <v>488</v>
      </c>
      <c r="E484" s="45" t="n">
        <v>0.15</v>
      </c>
      <c r="F484" s="370">
        <f>(1+E484)*D484</f>
        <v/>
      </c>
      <c r="G484" s="49" t="inlineStr">
        <is>
          <t>CY</t>
        </is>
      </c>
      <c r="H484" s="364" t="n">
        <v>0</v>
      </c>
      <c r="I484" s="365">
        <f>H484*F484</f>
        <v/>
      </c>
      <c r="J484" s="366" t="n">
        <v>24</v>
      </c>
      <c r="K484" s="367">
        <f>J484*F484</f>
        <v/>
      </c>
      <c r="L484" s="368">
        <f>K484+I484</f>
        <v/>
      </c>
      <c r="M484" s="369" t="n"/>
      <c r="N484" s="18" t="n"/>
      <c r="O484" s="2" t="n"/>
      <c r="P484" s="2" t="n"/>
      <c r="Q484" s="2" t="n"/>
      <c r="R484" s="2" t="n"/>
      <c r="S484" s="2" t="n"/>
      <c r="T484" s="2" t="n"/>
      <c r="U484" s="2" t="n"/>
      <c r="V484" s="2" t="n"/>
      <c r="W484" s="2" t="n"/>
      <c r="X484" s="2" t="n"/>
      <c r="Y484" s="2" t="n"/>
      <c r="Z484" s="2" t="n"/>
      <c r="AA484" s="2" t="n"/>
      <c r="AB484" s="2" t="n"/>
      <c r="AC484" s="2" t="n"/>
      <c r="AD484" s="2" t="n"/>
      <c r="AE484" s="2" t="n"/>
      <c r="AF484" s="2" t="n"/>
      <c r="AG484" s="2" t="n"/>
      <c r="AH484" s="2" t="n"/>
      <c r="AI484" s="2" t="n"/>
      <c r="AJ484" s="2" t="n"/>
      <c r="AK484" s="2" t="n"/>
      <c r="AL484" s="2" t="n"/>
      <c r="AM484" s="2" t="n"/>
      <c r="AN484" s="2" t="n"/>
      <c r="AO484" s="2" t="n"/>
      <c r="AP484" s="2" t="n"/>
      <c r="AQ484" s="2" t="n"/>
      <c r="AR484" s="2" t="n"/>
      <c r="AS484" s="2" t="n"/>
      <c r="AT484" s="2" t="n"/>
      <c r="AU484" s="2" t="n"/>
      <c r="AV484" s="2" t="n"/>
      <c r="AW484" s="2" t="n"/>
      <c r="AX484" s="2" t="n"/>
      <c r="AY484" s="2" t="n"/>
      <c r="AZ484" s="2" t="n"/>
      <c r="BA484" s="2" t="n"/>
      <c r="BB484" s="2" t="n"/>
      <c r="BC484" s="2" t="n"/>
      <c r="BD484" s="2" t="n"/>
      <c r="BE484" s="2" t="n"/>
      <c r="BF484" s="2" t="n"/>
      <c r="BG484" s="2" t="n"/>
      <c r="BH484" s="2" t="n"/>
      <c r="BI484" s="2" t="n"/>
      <c r="BJ484" s="2" t="n"/>
      <c r="BK484" s="2" t="n"/>
      <c r="BL484" s="2" t="n"/>
      <c r="BM484" s="2" t="n"/>
      <c r="BN484" s="2" t="n"/>
      <c r="BO484" s="2" t="n"/>
      <c r="BP484" s="2" t="n"/>
      <c r="BQ484" s="2" t="n"/>
      <c r="BR484" s="2" t="n"/>
      <c r="BS484" s="2" t="n"/>
      <c r="BT484" s="2" t="n"/>
      <c r="BU484" s="2" t="n"/>
      <c r="BV484" s="2" t="n"/>
      <c r="BW484" s="2" t="n"/>
    </row>
    <row r="485" ht="15.75" customFormat="1" customHeight="1" s="90">
      <c r="A485" s="54">
        <f>IF(F485&lt;&gt;"",1+MAX($A$2:A484),"")</f>
        <v/>
      </c>
      <c r="B485" s="381" t="n"/>
      <c r="C485" s="95" t="inlineStr">
        <is>
          <t>Excavation For Foundation</t>
        </is>
      </c>
      <c r="D485" s="373" t="n">
        <v>492</v>
      </c>
      <c r="E485" s="97" t="n">
        <v>0.15</v>
      </c>
      <c r="F485" s="373">
        <f>(1+E485)*D485</f>
        <v/>
      </c>
      <c r="G485" s="98" t="inlineStr">
        <is>
          <t>CY</t>
        </is>
      </c>
      <c r="H485" s="374" t="n">
        <v>0</v>
      </c>
      <c r="I485" s="375">
        <f>H485*F485</f>
        <v/>
      </c>
      <c r="J485" s="366" t="n">
        <v>24</v>
      </c>
      <c r="K485" s="377">
        <f>J485*F485</f>
        <v/>
      </c>
      <c r="L485" s="378">
        <f>K485+I485</f>
        <v/>
      </c>
      <c r="M485" s="379" t="n"/>
      <c r="N485" s="105" t="n"/>
      <c r="O485" s="89" t="n"/>
      <c r="P485" s="89" t="n"/>
      <c r="Q485" s="89" t="n"/>
      <c r="R485" s="89" t="n"/>
      <c r="S485" s="89" t="n"/>
      <c r="T485" s="89" t="n"/>
      <c r="U485" s="89" t="n"/>
      <c r="V485" s="89" t="n"/>
      <c r="W485" s="89" t="n"/>
      <c r="X485" s="89" t="n"/>
      <c r="Y485" s="89" t="n"/>
      <c r="Z485" s="89" t="n"/>
      <c r="AA485" s="89" t="n"/>
      <c r="AB485" s="89" t="n"/>
      <c r="AC485" s="89" t="n"/>
      <c r="AD485" s="89" t="n"/>
      <c r="AE485" s="89" t="n"/>
      <c r="AF485" s="89" t="n"/>
      <c r="AG485" s="89" t="n"/>
      <c r="AH485" s="89" t="n"/>
      <c r="AI485" s="89" t="n"/>
      <c r="AJ485" s="89" t="n"/>
      <c r="AK485" s="89" t="n"/>
      <c r="AL485" s="89" t="n"/>
      <c r="AM485" s="89" t="n"/>
      <c r="AN485" s="89" t="n"/>
      <c r="AO485" s="89" t="n"/>
      <c r="AP485" s="89" t="n"/>
      <c r="AQ485" s="89" t="n"/>
      <c r="AR485" s="89" t="n"/>
      <c r="AS485" s="89" t="n"/>
      <c r="AT485" s="89" t="n"/>
      <c r="AU485" s="89" t="n"/>
      <c r="AV485" s="89" t="n"/>
      <c r="AW485" s="89" t="n"/>
      <c r="AX485" s="89" t="n"/>
      <c r="AY485" s="89" t="n"/>
      <c r="AZ485" s="89" t="n"/>
      <c r="BA485" s="89" t="n"/>
      <c r="BB485" s="89" t="n"/>
      <c r="BC485" s="89" t="n"/>
      <c r="BD485" s="89" t="n"/>
      <c r="BE485" s="89" t="n"/>
      <c r="BF485" s="89" t="n"/>
      <c r="BG485" s="89" t="n"/>
      <c r="BH485" s="89" t="n"/>
      <c r="BI485" s="89" t="n"/>
      <c r="BJ485" s="89" t="n"/>
      <c r="BK485" s="89" t="n"/>
      <c r="BL485" s="89" t="n"/>
      <c r="BM485" s="89" t="n"/>
      <c r="BN485" s="89" t="n"/>
      <c r="BO485" s="89" t="n"/>
      <c r="BP485" s="89" t="n"/>
      <c r="BQ485" s="89" t="n"/>
      <c r="BR485" s="89" t="n"/>
      <c r="BS485" s="89" t="n"/>
      <c r="BT485" s="89" t="n"/>
      <c r="BU485" s="89" t="n"/>
      <c r="BV485" s="89" t="n"/>
      <c r="BW485" s="89" t="n"/>
    </row>
    <row r="486" ht="15.75" customFormat="1" customHeight="1" s="40">
      <c r="A486" s="54">
        <f>IF(F486&lt;&gt;"",1+MAX($A$2:A485),"")</f>
        <v/>
      </c>
      <c r="B486" s="381" t="n"/>
      <c r="C486" s="300" t="inlineStr">
        <is>
          <t>BACKFILL</t>
        </is>
      </c>
      <c r="D486" s="370" t="n"/>
      <c r="E486" s="45" t="n"/>
      <c r="F486" s="370" t="n"/>
      <c r="G486" s="49" t="n"/>
      <c r="H486" s="364" t="n"/>
      <c r="I486" s="365" t="n"/>
      <c r="J486" s="366" t="n"/>
      <c r="K486" s="367" t="n"/>
      <c r="L486" s="368" t="n"/>
      <c r="M486" s="369" t="n"/>
      <c r="N486" s="18" t="n"/>
      <c r="O486" s="2" t="n"/>
      <c r="P486" s="2" t="n"/>
      <c r="Q486" s="2" t="n"/>
      <c r="R486" s="2" t="n"/>
      <c r="S486" s="2" t="n"/>
      <c r="T486" s="2" t="n"/>
      <c r="U486" s="2" t="n"/>
      <c r="V486" s="2" t="n"/>
      <c r="W486" s="2" t="n"/>
      <c r="X486" s="2" t="n"/>
      <c r="Y486" s="2" t="n"/>
      <c r="Z486" s="2" t="n"/>
      <c r="AA486" s="2" t="n"/>
      <c r="AB486" s="2" t="n"/>
      <c r="AC486" s="2" t="n"/>
      <c r="AD486" s="2" t="n"/>
      <c r="AE486" s="2" t="n"/>
      <c r="AF486" s="2" t="n"/>
      <c r="AG486" s="2" t="n"/>
      <c r="AH486" s="2" t="n"/>
      <c r="AI486" s="2" t="n"/>
      <c r="AJ486" s="2" t="n"/>
      <c r="AK486" s="2" t="n"/>
      <c r="AL486" s="2" t="n"/>
      <c r="AM486" s="2" t="n"/>
      <c r="AN486" s="2" t="n"/>
      <c r="AO486" s="2" t="n"/>
      <c r="AP486" s="2" t="n"/>
      <c r="AQ486" s="2" t="n"/>
      <c r="AR486" s="2" t="n"/>
      <c r="AS486" s="2" t="n"/>
      <c r="AT486" s="2" t="n"/>
      <c r="AU486" s="2" t="n"/>
      <c r="AV486" s="2" t="n"/>
      <c r="AW486" s="2" t="n"/>
      <c r="AX486" s="2" t="n"/>
      <c r="AY486" s="2" t="n"/>
      <c r="AZ486" s="2" t="n"/>
      <c r="BA486" s="2" t="n"/>
      <c r="BB486" s="2" t="n"/>
      <c r="BC486" s="2" t="n"/>
      <c r="BD486" s="2" t="n"/>
      <c r="BE486" s="2" t="n"/>
      <c r="BF486" s="2" t="n"/>
      <c r="BG486" s="2" t="n"/>
      <c r="BH486" s="2" t="n"/>
      <c r="BI486" s="2" t="n"/>
      <c r="BJ486" s="2" t="n"/>
      <c r="BK486" s="2" t="n"/>
      <c r="BL486" s="2" t="n"/>
      <c r="BM486" s="2" t="n"/>
      <c r="BN486" s="2" t="n"/>
      <c r="BO486" s="2" t="n"/>
      <c r="BP486" s="2" t="n"/>
      <c r="BQ486" s="2" t="n"/>
      <c r="BR486" s="2" t="n"/>
      <c r="BS486" s="2" t="n"/>
      <c r="BT486" s="2" t="n"/>
      <c r="BU486" s="2" t="n"/>
      <c r="BV486" s="2" t="n"/>
      <c r="BW486" s="2" t="n"/>
    </row>
    <row r="487" ht="15.75" customFormat="1" customHeight="1" s="40">
      <c r="A487" s="54">
        <f>IF(F487&lt;&gt;"",1+MAX($A$2:A486),"")</f>
        <v/>
      </c>
      <c r="B487" s="381" t="n"/>
      <c r="C487" s="53" t="inlineStr">
        <is>
          <t>Trenching Backfill</t>
        </is>
      </c>
      <c r="D487" s="370" t="n">
        <v>1668</v>
      </c>
      <c r="E487" s="45" t="n">
        <v>0.15</v>
      </c>
      <c r="F487" s="370">
        <f>(1+E487)*D487</f>
        <v/>
      </c>
      <c r="G487" s="49" t="inlineStr">
        <is>
          <t>CY</t>
        </is>
      </c>
      <c r="H487" s="364" t="n">
        <v>0</v>
      </c>
      <c r="I487" s="365">
        <f>H487*F487</f>
        <v/>
      </c>
      <c r="J487" s="366" t="n">
        <v>32</v>
      </c>
      <c r="K487" s="367">
        <f>J487*F487</f>
        <v/>
      </c>
      <c r="L487" s="368">
        <f>K487+I487</f>
        <v/>
      </c>
      <c r="M487" s="369" t="n"/>
      <c r="N487" s="18" t="n"/>
      <c r="O487" s="2" t="n"/>
      <c r="P487" s="2" t="n"/>
      <c r="Q487" s="2" t="n"/>
      <c r="R487" s="2" t="n"/>
      <c r="S487" s="2" t="n"/>
      <c r="T487" s="2" t="n"/>
      <c r="U487" s="2" t="n"/>
      <c r="V487" s="2" t="n"/>
      <c r="W487" s="2" t="n"/>
      <c r="X487" s="2" t="n"/>
      <c r="Y487" s="2" t="n"/>
      <c r="Z487" s="2" t="n"/>
      <c r="AA487" s="2" t="n"/>
      <c r="AB487" s="2" t="n"/>
      <c r="AC487" s="2" t="n"/>
      <c r="AD487" s="2" t="n"/>
      <c r="AE487" s="2" t="n"/>
      <c r="AF487" s="2" t="n"/>
      <c r="AG487" s="2" t="n"/>
      <c r="AH487" s="2" t="n"/>
      <c r="AI487" s="2" t="n"/>
      <c r="AJ487" s="2" t="n"/>
      <c r="AK487" s="2" t="n"/>
      <c r="AL487" s="2" t="n"/>
      <c r="AM487" s="2" t="n"/>
      <c r="AN487" s="2" t="n"/>
      <c r="AO487" s="2" t="n"/>
      <c r="AP487" s="2" t="n"/>
      <c r="AQ487" s="2" t="n"/>
      <c r="AR487" s="2" t="n"/>
      <c r="AS487" s="2" t="n"/>
      <c r="AT487" s="2" t="n"/>
      <c r="AU487" s="2" t="n"/>
      <c r="AV487" s="2" t="n"/>
      <c r="AW487" s="2" t="n"/>
      <c r="AX487" s="2" t="n"/>
      <c r="AY487" s="2" t="n"/>
      <c r="AZ487" s="2" t="n"/>
      <c r="BA487" s="2" t="n"/>
      <c r="BB487" s="2" t="n"/>
      <c r="BC487" s="2" t="n"/>
      <c r="BD487" s="2" t="n"/>
      <c r="BE487" s="2" t="n"/>
      <c r="BF487" s="2" t="n"/>
      <c r="BG487" s="2" t="n"/>
      <c r="BH487" s="2" t="n"/>
      <c r="BI487" s="2" t="n"/>
      <c r="BJ487" s="2" t="n"/>
      <c r="BK487" s="2" t="n"/>
      <c r="BL487" s="2" t="n"/>
      <c r="BM487" s="2" t="n"/>
      <c r="BN487" s="2" t="n"/>
      <c r="BO487" s="2" t="n"/>
      <c r="BP487" s="2" t="n"/>
      <c r="BQ487" s="2" t="n"/>
      <c r="BR487" s="2" t="n"/>
      <c r="BS487" s="2" t="n"/>
      <c r="BT487" s="2" t="n"/>
      <c r="BU487" s="2" t="n"/>
      <c r="BV487" s="2" t="n"/>
      <c r="BW487" s="2" t="n"/>
    </row>
    <row r="488" ht="15.75" customFormat="1" customHeight="1" s="40">
      <c r="A488" s="54">
        <f>IF(F488&lt;&gt;"",1+MAX($A$2:A487),"")</f>
        <v/>
      </c>
      <c r="B488" s="381" t="n"/>
      <c r="C488" s="53" t="inlineStr">
        <is>
          <t>Site Concrete Backfill</t>
        </is>
      </c>
      <c r="D488" s="370" t="n">
        <v>412</v>
      </c>
      <c r="E488" s="45" t="n">
        <v>0.15</v>
      </c>
      <c r="F488" s="370">
        <f>(1+E488)*D488</f>
        <v/>
      </c>
      <c r="G488" s="49" t="inlineStr">
        <is>
          <t>CY</t>
        </is>
      </c>
      <c r="H488" s="364" t="n">
        <v>0</v>
      </c>
      <c r="I488" s="365">
        <f>H488*F488</f>
        <v/>
      </c>
      <c r="J488" s="366" t="n">
        <v>32</v>
      </c>
      <c r="K488" s="367">
        <f>J488*F488</f>
        <v/>
      </c>
      <c r="L488" s="368">
        <f>K488+I488</f>
        <v/>
      </c>
      <c r="M488" s="369" t="n"/>
      <c r="N488" s="18" t="n"/>
      <c r="O488" s="2" t="n"/>
      <c r="P488" s="2" t="n"/>
      <c r="Q488" s="2" t="n"/>
      <c r="R488" s="2" t="n"/>
      <c r="S488" s="2" t="n"/>
      <c r="T488" s="2" t="n"/>
      <c r="U488" s="2" t="n"/>
      <c r="V488" s="2" t="n"/>
      <c r="W488" s="2" t="n"/>
      <c r="X488" s="2" t="n"/>
      <c r="Y488" s="2" t="n"/>
      <c r="Z488" s="2" t="n"/>
      <c r="AA488" s="2" t="n"/>
      <c r="AB488" s="2" t="n"/>
      <c r="AC488" s="2" t="n"/>
      <c r="AD488" s="2" t="n"/>
      <c r="AE488" s="2" t="n"/>
      <c r="AF488" s="2" t="n"/>
      <c r="AG488" s="2" t="n"/>
      <c r="AH488" s="2" t="n"/>
      <c r="AI488" s="2" t="n"/>
      <c r="AJ488" s="2" t="n"/>
      <c r="AK488" s="2" t="n"/>
      <c r="AL488" s="2" t="n"/>
      <c r="AM488" s="2" t="n"/>
      <c r="AN488" s="2" t="n"/>
      <c r="AO488" s="2" t="n"/>
      <c r="AP488" s="2" t="n"/>
      <c r="AQ488" s="2" t="n"/>
      <c r="AR488" s="2" t="n"/>
      <c r="AS488" s="2" t="n"/>
      <c r="AT488" s="2" t="n"/>
      <c r="AU488" s="2" t="n"/>
      <c r="AV488" s="2" t="n"/>
      <c r="AW488" s="2" t="n"/>
      <c r="AX488" s="2" t="n"/>
      <c r="AY488" s="2" t="n"/>
      <c r="AZ488" s="2" t="n"/>
      <c r="BA488" s="2" t="n"/>
      <c r="BB488" s="2" t="n"/>
      <c r="BC488" s="2" t="n"/>
      <c r="BD488" s="2" t="n"/>
      <c r="BE488" s="2" t="n"/>
      <c r="BF488" s="2" t="n"/>
      <c r="BG488" s="2" t="n"/>
      <c r="BH488" s="2" t="n"/>
      <c r="BI488" s="2" t="n"/>
      <c r="BJ488" s="2" t="n"/>
      <c r="BK488" s="2" t="n"/>
      <c r="BL488" s="2" t="n"/>
      <c r="BM488" s="2" t="n"/>
      <c r="BN488" s="2" t="n"/>
      <c r="BO488" s="2" t="n"/>
      <c r="BP488" s="2" t="n"/>
      <c r="BQ488" s="2" t="n"/>
      <c r="BR488" s="2" t="n"/>
      <c r="BS488" s="2" t="n"/>
      <c r="BT488" s="2" t="n"/>
      <c r="BU488" s="2" t="n"/>
      <c r="BV488" s="2" t="n"/>
      <c r="BW488" s="2" t="n"/>
    </row>
    <row r="489" ht="15.75" customFormat="1" customHeight="1" s="90">
      <c r="A489" s="54">
        <f>IF(F489&lt;&gt;"",1+MAX($A$2:A488),"")</f>
        <v/>
      </c>
      <c r="B489" s="381" t="n"/>
      <c r="C489" s="95" t="inlineStr">
        <is>
          <t>Backfill For Foundation</t>
        </is>
      </c>
      <c r="D489" s="373" t="n">
        <v>280</v>
      </c>
      <c r="E489" s="97" t="n">
        <v>0.15</v>
      </c>
      <c r="F489" s="373">
        <f>(1+E489)*D489</f>
        <v/>
      </c>
      <c r="G489" s="98" t="inlineStr">
        <is>
          <t>CY</t>
        </is>
      </c>
      <c r="H489" s="374" t="n">
        <v>0</v>
      </c>
      <c r="I489" s="375">
        <f>H489*F489</f>
        <v/>
      </c>
      <c r="J489" s="366" t="n">
        <v>32</v>
      </c>
      <c r="K489" s="377">
        <f>J489*F489</f>
        <v/>
      </c>
      <c r="L489" s="378">
        <f>K489+I489</f>
        <v/>
      </c>
      <c r="M489" s="379" t="n"/>
      <c r="N489" s="105" t="n"/>
      <c r="O489" s="89" t="n"/>
      <c r="P489" s="89" t="n"/>
      <c r="Q489" s="89" t="n"/>
      <c r="R489" s="89" t="n"/>
      <c r="S489" s="89" t="n"/>
      <c r="T489" s="89" t="n"/>
      <c r="U489" s="89" t="n"/>
      <c r="V489" s="89" t="n"/>
      <c r="W489" s="89" t="n"/>
      <c r="X489" s="89" t="n"/>
      <c r="Y489" s="89" t="n"/>
      <c r="Z489" s="89" t="n"/>
      <c r="AA489" s="89" t="n"/>
      <c r="AB489" s="89" t="n"/>
      <c r="AC489" s="89" t="n"/>
      <c r="AD489" s="89" t="n"/>
      <c r="AE489" s="89" t="n"/>
      <c r="AF489" s="89" t="n"/>
      <c r="AG489" s="89" t="n"/>
      <c r="AH489" s="89" t="n"/>
      <c r="AI489" s="89" t="n"/>
      <c r="AJ489" s="89" t="n"/>
      <c r="AK489" s="89" t="n"/>
      <c r="AL489" s="89" t="n"/>
      <c r="AM489" s="89" t="n"/>
      <c r="AN489" s="89" t="n"/>
      <c r="AO489" s="89" t="n"/>
      <c r="AP489" s="89" t="n"/>
      <c r="AQ489" s="89" t="n"/>
      <c r="AR489" s="89" t="n"/>
      <c r="AS489" s="89" t="n"/>
      <c r="AT489" s="89" t="n"/>
      <c r="AU489" s="89" t="n"/>
      <c r="AV489" s="89" t="n"/>
      <c r="AW489" s="89" t="n"/>
      <c r="AX489" s="89" t="n"/>
      <c r="AY489" s="89" t="n"/>
      <c r="AZ489" s="89" t="n"/>
      <c r="BA489" s="89" t="n"/>
      <c r="BB489" s="89" t="n"/>
      <c r="BC489" s="89" t="n"/>
      <c r="BD489" s="89" t="n"/>
      <c r="BE489" s="89" t="n"/>
      <c r="BF489" s="89" t="n"/>
      <c r="BG489" s="89" t="n"/>
      <c r="BH489" s="89" t="n"/>
      <c r="BI489" s="89" t="n"/>
      <c r="BJ489" s="89" t="n"/>
      <c r="BK489" s="89" t="n"/>
      <c r="BL489" s="89" t="n"/>
      <c r="BM489" s="89" t="n"/>
      <c r="BN489" s="89" t="n"/>
      <c r="BO489" s="89" t="n"/>
      <c r="BP489" s="89" t="n"/>
      <c r="BQ489" s="89" t="n"/>
      <c r="BR489" s="89" t="n"/>
      <c r="BS489" s="89" t="n"/>
      <c r="BT489" s="89" t="n"/>
      <c r="BU489" s="89" t="n"/>
      <c r="BV489" s="89" t="n"/>
      <c r="BW489" s="89" t="n"/>
    </row>
    <row r="490" ht="15.75" customFormat="1" customHeight="1" s="40">
      <c r="A490" s="54">
        <f>IF(F490&lt;&gt;"",1+MAX($A$2:A489),"")</f>
        <v/>
      </c>
      <c r="B490" s="381" t="n"/>
      <c r="C490" s="300" t="inlineStr">
        <is>
          <t>GRADING</t>
        </is>
      </c>
      <c r="D490" s="370" t="n"/>
      <c r="E490" s="45" t="n"/>
      <c r="F490" s="370" t="n"/>
      <c r="G490" s="49" t="n"/>
      <c r="H490" s="364" t="n"/>
      <c r="I490" s="365" t="n"/>
      <c r="J490" s="366" t="n"/>
      <c r="K490" s="367" t="n"/>
      <c r="L490" s="368" t="n"/>
      <c r="M490" s="369" t="n"/>
      <c r="N490" s="18" t="n"/>
      <c r="O490" s="2" t="n"/>
      <c r="P490" s="2" t="n"/>
      <c r="Q490" s="2" t="n"/>
      <c r="R490" s="2" t="n"/>
      <c r="S490" s="2" t="n"/>
      <c r="T490" s="2" t="n"/>
      <c r="U490" s="2" t="n"/>
      <c r="V490" s="2" t="n"/>
      <c r="W490" s="2" t="n"/>
      <c r="X490" s="2" t="n"/>
      <c r="Y490" s="2" t="n"/>
      <c r="Z490" s="2" t="n"/>
      <c r="AA490" s="2" t="n"/>
      <c r="AB490" s="2" t="n"/>
      <c r="AC490" s="2" t="n"/>
      <c r="AD490" s="2" t="n"/>
      <c r="AE490" s="2" t="n"/>
      <c r="AF490" s="2" t="n"/>
      <c r="AG490" s="2" t="n"/>
      <c r="AH490" s="2" t="n"/>
      <c r="AI490" s="2" t="n"/>
      <c r="AJ490" s="2" t="n"/>
      <c r="AK490" s="2" t="n"/>
      <c r="AL490" s="2" t="n"/>
      <c r="AM490" s="2" t="n"/>
      <c r="AN490" s="2" t="n"/>
      <c r="AO490" s="2" t="n"/>
      <c r="AP490" s="2" t="n"/>
      <c r="AQ490" s="2" t="n"/>
      <c r="AR490" s="2" t="n"/>
      <c r="AS490" s="2" t="n"/>
      <c r="AT490" s="2" t="n"/>
      <c r="AU490" s="2" t="n"/>
      <c r="AV490" s="2" t="n"/>
      <c r="AW490" s="2" t="n"/>
      <c r="AX490" s="2" t="n"/>
      <c r="AY490" s="2" t="n"/>
      <c r="AZ490" s="2" t="n"/>
      <c r="BA490" s="2" t="n"/>
      <c r="BB490" s="2" t="n"/>
      <c r="BC490" s="2" t="n"/>
      <c r="BD490" s="2" t="n"/>
      <c r="BE490" s="2" t="n"/>
      <c r="BF490" s="2" t="n"/>
      <c r="BG490" s="2" t="n"/>
      <c r="BH490" s="2" t="n"/>
      <c r="BI490" s="2" t="n"/>
      <c r="BJ490" s="2" t="n"/>
      <c r="BK490" s="2" t="n"/>
      <c r="BL490" s="2" t="n"/>
      <c r="BM490" s="2" t="n"/>
      <c r="BN490" s="2" t="n"/>
      <c r="BO490" s="2" t="n"/>
      <c r="BP490" s="2" t="n"/>
      <c r="BQ490" s="2" t="n"/>
      <c r="BR490" s="2" t="n"/>
      <c r="BS490" s="2" t="n"/>
      <c r="BT490" s="2" t="n"/>
      <c r="BU490" s="2" t="n"/>
      <c r="BV490" s="2" t="n"/>
      <c r="BW490" s="2" t="n"/>
    </row>
    <row r="491" ht="15.75" customFormat="1" customHeight="1" s="40">
      <c r="A491" s="54">
        <f>IF(F491&lt;&gt;"",1+MAX($A$2:A490),"")</f>
        <v/>
      </c>
      <c r="B491" s="381" t="n"/>
      <c r="C491" s="53" t="inlineStr">
        <is>
          <t>Cut</t>
        </is>
      </c>
      <c r="D491" s="370" t="n">
        <v>3575</v>
      </c>
      <c r="E491" s="45" t="n">
        <v>0.15</v>
      </c>
      <c r="F491" s="370">
        <f>(1+E491)*D491</f>
        <v/>
      </c>
      <c r="G491" s="49" t="inlineStr">
        <is>
          <t>CY</t>
        </is>
      </c>
      <c r="H491" s="364" t="n">
        <v>0</v>
      </c>
      <c r="I491" s="365">
        <f>H491*F491</f>
        <v/>
      </c>
      <c r="J491" s="366" t="n">
        <v>24</v>
      </c>
      <c r="K491" s="367">
        <f>J491*F491</f>
        <v/>
      </c>
      <c r="L491" s="368">
        <f>K491+I491</f>
        <v/>
      </c>
      <c r="M491" s="369" t="n"/>
      <c r="N491" s="18" t="n"/>
      <c r="O491" s="2" t="n"/>
      <c r="P491" s="2" t="n"/>
      <c r="Q491" s="2" t="n"/>
      <c r="R491" s="2" t="n"/>
      <c r="S491" s="2" t="n"/>
      <c r="T491" s="2" t="n"/>
      <c r="U491" s="2" t="n"/>
      <c r="V491" s="2" t="n"/>
      <c r="W491" s="2" t="n"/>
      <c r="X491" s="2" t="n"/>
      <c r="Y491" s="2" t="n"/>
      <c r="Z491" s="2" t="n"/>
      <c r="AA491" s="2" t="n"/>
      <c r="AB491" s="2" t="n"/>
      <c r="AC491" s="2" t="n"/>
      <c r="AD491" s="2" t="n"/>
      <c r="AE491" s="2" t="n"/>
      <c r="AF491" s="2" t="n"/>
      <c r="AG491" s="2" t="n"/>
      <c r="AH491" s="2" t="n"/>
      <c r="AI491" s="2" t="n"/>
      <c r="AJ491" s="2" t="n"/>
      <c r="AK491" s="2" t="n"/>
      <c r="AL491" s="2" t="n"/>
      <c r="AM491" s="2" t="n"/>
      <c r="AN491" s="2" t="n"/>
      <c r="AO491" s="2" t="n"/>
      <c r="AP491" s="2" t="n"/>
      <c r="AQ491" s="2" t="n"/>
      <c r="AR491" s="2" t="n"/>
      <c r="AS491" s="2" t="n"/>
      <c r="AT491" s="2" t="n"/>
      <c r="AU491" s="2" t="n"/>
      <c r="AV491" s="2" t="n"/>
      <c r="AW491" s="2" t="n"/>
      <c r="AX491" s="2" t="n"/>
      <c r="AY491" s="2" t="n"/>
      <c r="AZ491" s="2" t="n"/>
      <c r="BA491" s="2" t="n"/>
      <c r="BB491" s="2" t="n"/>
      <c r="BC491" s="2" t="n"/>
      <c r="BD491" s="2" t="n"/>
      <c r="BE491" s="2" t="n"/>
      <c r="BF491" s="2" t="n"/>
      <c r="BG491" s="2" t="n"/>
      <c r="BH491" s="2" t="n"/>
      <c r="BI491" s="2" t="n"/>
      <c r="BJ491" s="2" t="n"/>
      <c r="BK491" s="2" t="n"/>
      <c r="BL491" s="2" t="n"/>
      <c r="BM491" s="2" t="n"/>
      <c r="BN491" s="2" t="n"/>
      <c r="BO491" s="2" t="n"/>
      <c r="BP491" s="2" t="n"/>
      <c r="BQ491" s="2" t="n"/>
      <c r="BR491" s="2" t="n"/>
      <c r="BS491" s="2" t="n"/>
      <c r="BT491" s="2" t="n"/>
      <c r="BU491" s="2" t="n"/>
      <c r="BV491" s="2" t="n"/>
      <c r="BW491" s="2" t="n"/>
    </row>
    <row r="492" ht="15.75" customFormat="1" customHeight="1" s="40">
      <c r="A492" s="54">
        <f>IF(F492&lt;&gt;"",1+MAX($A$2:A491),"")</f>
        <v/>
      </c>
      <c r="B492" s="381" t="n"/>
      <c r="C492" s="53" t="inlineStr">
        <is>
          <t>Fill</t>
        </is>
      </c>
      <c r="D492" s="370" t="n">
        <v>3244</v>
      </c>
      <c r="E492" s="45" t="n">
        <v>0.15</v>
      </c>
      <c r="F492" s="370">
        <f>(1+E492)*D492</f>
        <v/>
      </c>
      <c r="G492" s="49" t="inlineStr">
        <is>
          <t>CY</t>
        </is>
      </c>
      <c r="H492" s="364" t="n">
        <v>0</v>
      </c>
      <c r="I492" s="365">
        <f>H492*F492</f>
        <v/>
      </c>
      <c r="J492" s="366" t="n">
        <v>32</v>
      </c>
      <c r="K492" s="367">
        <f>J492*F492</f>
        <v/>
      </c>
      <c r="L492" s="368">
        <f>K492+I492</f>
        <v/>
      </c>
      <c r="M492" s="369" t="n"/>
      <c r="N492" s="18" t="n"/>
      <c r="O492" s="2" t="n"/>
      <c r="P492" s="2" t="n"/>
      <c r="Q492" s="2" t="n"/>
      <c r="R492" s="2" t="n"/>
      <c r="S492" s="2" t="n"/>
      <c r="T492" s="2" t="n"/>
      <c r="U492" s="2" t="n"/>
      <c r="V492" s="2" t="n"/>
      <c r="W492" s="2" t="n"/>
      <c r="X492" s="2" t="n"/>
      <c r="Y492" s="2" t="n"/>
      <c r="Z492" s="2" t="n"/>
      <c r="AA492" s="2" t="n"/>
      <c r="AB492" s="2" t="n"/>
      <c r="AC492" s="2" t="n"/>
      <c r="AD492" s="2" t="n"/>
      <c r="AE492" s="2" t="n"/>
      <c r="AF492" s="2" t="n"/>
      <c r="AG492" s="2" t="n"/>
      <c r="AH492" s="2" t="n"/>
      <c r="AI492" s="2" t="n"/>
      <c r="AJ492" s="2" t="n"/>
      <c r="AK492" s="2" t="n"/>
      <c r="AL492" s="2" t="n"/>
      <c r="AM492" s="2" t="n"/>
      <c r="AN492" s="2" t="n"/>
      <c r="AO492" s="2" t="n"/>
      <c r="AP492" s="2" t="n"/>
      <c r="AQ492" s="2" t="n"/>
      <c r="AR492" s="2" t="n"/>
      <c r="AS492" s="2" t="n"/>
      <c r="AT492" s="2" t="n"/>
      <c r="AU492" s="2" t="n"/>
      <c r="AV492" s="2" t="n"/>
      <c r="AW492" s="2" t="n"/>
      <c r="AX492" s="2" t="n"/>
      <c r="AY492" s="2" t="n"/>
      <c r="AZ492" s="2" t="n"/>
      <c r="BA492" s="2" t="n"/>
      <c r="BB492" s="2" t="n"/>
      <c r="BC492" s="2" t="n"/>
      <c r="BD492" s="2" t="n"/>
      <c r="BE492" s="2" t="n"/>
      <c r="BF492" s="2" t="n"/>
      <c r="BG492" s="2" t="n"/>
      <c r="BH492" s="2" t="n"/>
      <c r="BI492" s="2" t="n"/>
      <c r="BJ492" s="2" t="n"/>
      <c r="BK492" s="2" t="n"/>
      <c r="BL492" s="2" t="n"/>
      <c r="BM492" s="2" t="n"/>
      <c r="BN492" s="2" t="n"/>
      <c r="BO492" s="2" t="n"/>
      <c r="BP492" s="2" t="n"/>
      <c r="BQ492" s="2" t="n"/>
      <c r="BR492" s="2" t="n"/>
      <c r="BS492" s="2" t="n"/>
      <c r="BT492" s="2" t="n"/>
      <c r="BU492" s="2" t="n"/>
      <c r="BV492" s="2" t="n"/>
      <c r="BW492" s="2" t="n"/>
    </row>
    <row r="493" ht="15.75" customFormat="1" customHeight="1" s="40">
      <c r="A493" s="54">
        <f>IF(F493&lt;&gt;"",1+MAX($A$2:A492),"")</f>
        <v/>
      </c>
      <c r="B493" s="60" t="n"/>
      <c r="C493" s="15" t="n"/>
      <c r="D493" s="370" t="n"/>
      <c r="E493" s="45" t="n"/>
      <c r="F493" s="370" t="n"/>
      <c r="G493" s="49" t="n"/>
      <c r="H493" s="364" t="n"/>
      <c r="I493" s="365" t="n"/>
      <c r="J493" s="366" t="n"/>
      <c r="K493" s="367" t="n"/>
      <c r="L493" s="368" t="n"/>
      <c r="M493" s="369" t="n"/>
      <c r="N493" s="18" t="n"/>
      <c r="O493" s="2" t="n"/>
      <c r="P493" s="2" t="n"/>
      <c r="Q493" s="2" t="n"/>
      <c r="R493" s="2" t="n"/>
      <c r="S493" s="2" t="n"/>
      <c r="T493" s="2" t="n"/>
      <c r="U493" s="2" t="n"/>
      <c r="V493" s="2" t="n"/>
      <c r="W493" s="2" t="n"/>
      <c r="X493" s="2" t="n"/>
      <c r="Y493" s="2" t="n"/>
      <c r="Z493" s="2" t="n"/>
      <c r="AA493" s="2" t="n"/>
      <c r="AB493" s="2" t="n"/>
      <c r="AC493" s="2" t="n"/>
      <c r="AD493" s="2" t="n"/>
      <c r="AE493" s="2" t="n"/>
      <c r="AF493" s="2" t="n"/>
      <c r="AG493" s="2" t="n"/>
      <c r="AH493" s="2" t="n"/>
      <c r="AI493" s="2" t="n"/>
      <c r="AJ493" s="2" t="n"/>
      <c r="AK493" s="2" t="n"/>
      <c r="AL493" s="2" t="n"/>
      <c r="AM493" s="2" t="n"/>
      <c r="AN493" s="2" t="n"/>
      <c r="AO493" s="2" t="n"/>
      <c r="AP493" s="2" t="n"/>
      <c r="AQ493" s="2" t="n"/>
      <c r="AR493" s="2" t="n"/>
      <c r="AS493" s="2" t="n"/>
      <c r="AT493" s="2" t="n"/>
      <c r="AU493" s="2" t="n"/>
      <c r="AV493" s="2" t="n"/>
      <c r="AW493" s="2" t="n"/>
      <c r="AX493" s="2" t="n"/>
      <c r="AY493" s="2" t="n"/>
      <c r="AZ493" s="2" t="n"/>
      <c r="BA493" s="2" t="n"/>
      <c r="BB493" s="2" t="n"/>
      <c r="BC493" s="2" t="n"/>
      <c r="BD493" s="2" t="n"/>
      <c r="BE493" s="2" t="n"/>
      <c r="BF493" s="2" t="n"/>
      <c r="BG493" s="2" t="n"/>
      <c r="BH493" s="2" t="n"/>
      <c r="BI493" s="2" t="n"/>
      <c r="BJ493" s="2" t="n"/>
      <c r="BK493" s="2" t="n"/>
      <c r="BL493" s="2" t="n"/>
      <c r="BM493" s="2" t="n"/>
      <c r="BN493" s="2" t="n"/>
      <c r="BO493" s="2" t="n"/>
      <c r="BP493" s="2" t="n"/>
      <c r="BQ493" s="2" t="n"/>
      <c r="BR493" s="2" t="n"/>
      <c r="BS493" s="2" t="n"/>
      <c r="BT493" s="2" t="n"/>
      <c r="BU493" s="2" t="n"/>
      <c r="BV493" s="2" t="n"/>
      <c r="BW493" s="2" t="n"/>
    </row>
    <row r="494" ht="20.25" customFormat="1" customHeight="1" s="41">
      <c r="A494" s="272" t="inlineStr">
        <is>
          <t>32. EXTERIOR IMPROVEMENTS</t>
        </is>
      </c>
      <c r="B494" s="306" t="n"/>
      <c r="C494" s="306" t="n"/>
      <c r="D494" s="306" t="n"/>
      <c r="E494" s="306" t="n"/>
      <c r="F494" s="306" t="n"/>
      <c r="G494" s="306" t="n"/>
      <c r="H494" s="306" t="n"/>
      <c r="I494" s="306" t="n"/>
      <c r="J494" s="306" t="n"/>
      <c r="K494" s="306" t="n"/>
      <c r="L494" s="306" t="n"/>
      <c r="M494" s="306" t="n"/>
      <c r="N494" s="362">
        <f>SUM(L495:L558)</f>
        <v/>
      </c>
      <c r="O494" s="2" t="n"/>
      <c r="P494" s="2" t="n"/>
    </row>
    <row r="495" ht="15.75" customFormat="1" customHeight="1" s="40">
      <c r="A495" s="54">
        <f>IF(F495&lt;&gt;"",1+MAX($A$2:A494),"")</f>
        <v/>
      </c>
      <c r="B495" s="60" t="n"/>
      <c r="C495" s="15" t="n"/>
      <c r="D495" s="370" t="n"/>
      <c r="E495" s="45" t="n"/>
      <c r="F495" s="370" t="n"/>
      <c r="G495" s="49" t="n"/>
      <c r="H495" s="364" t="n"/>
      <c r="I495" s="365" t="n"/>
      <c r="J495" s="371" t="n"/>
      <c r="K495" s="367" t="n"/>
      <c r="L495" s="368" t="n"/>
      <c r="M495" s="369" t="n"/>
      <c r="N495" s="18" t="n"/>
      <c r="O495" s="2" t="n"/>
      <c r="P495" s="2" t="n"/>
      <c r="Q495" s="2" t="n"/>
      <c r="R495" s="2" t="n"/>
      <c r="S495" s="2" t="n"/>
      <c r="T495" s="2" t="n"/>
      <c r="U495" s="2" t="n"/>
      <c r="V495" s="2" t="n"/>
      <c r="W495" s="2" t="n"/>
      <c r="X495" s="2" t="n"/>
      <c r="Y495" s="2" t="n"/>
      <c r="Z495" s="2" t="n"/>
      <c r="AA495" s="2" t="n"/>
      <c r="AB495" s="2" t="n"/>
      <c r="AC495" s="2" t="n"/>
      <c r="AD495" s="2" t="n"/>
      <c r="AE495" s="2" t="n"/>
      <c r="AF495" s="2" t="n"/>
      <c r="AG495" s="2" t="n"/>
      <c r="AH495" s="2" t="n"/>
      <c r="AI495" s="2" t="n"/>
      <c r="AJ495" s="2" t="n"/>
      <c r="AK495" s="2" t="n"/>
      <c r="AL495" s="2" t="n"/>
      <c r="AM495" s="2" t="n"/>
      <c r="AN495" s="2" t="n"/>
      <c r="AO495" s="2" t="n"/>
      <c r="AP495" s="2" t="n"/>
      <c r="AQ495" s="2" t="n"/>
      <c r="AR495" s="2" t="n"/>
      <c r="AS495" s="2" t="n"/>
      <c r="AT495" s="2" t="n"/>
      <c r="AU495" s="2" t="n"/>
      <c r="AV495" s="2" t="n"/>
      <c r="AW495" s="2" t="n"/>
      <c r="AX495" s="2" t="n"/>
      <c r="AY495" s="2" t="n"/>
      <c r="AZ495" s="2" t="n"/>
      <c r="BA495" s="2" t="n"/>
      <c r="BB495" s="2" t="n"/>
      <c r="BC495" s="2" t="n"/>
      <c r="BD495" s="2" t="n"/>
      <c r="BE495" s="2" t="n"/>
      <c r="BF495" s="2" t="n"/>
      <c r="BG495" s="2" t="n"/>
      <c r="BH495" s="2" t="n"/>
      <c r="BI495" s="2" t="n"/>
      <c r="BJ495" s="2" t="n"/>
      <c r="BK495" s="2" t="n"/>
      <c r="BL495" s="2" t="n"/>
      <c r="BM495" s="2" t="n"/>
      <c r="BN495" s="2" t="n"/>
      <c r="BO495" s="2" t="n"/>
      <c r="BP495" s="2" t="n"/>
      <c r="BQ495" s="2" t="n"/>
      <c r="BR495" s="2" t="n"/>
      <c r="BS495" s="2" t="n"/>
      <c r="BT495" s="2" t="n"/>
      <c r="BU495" s="2" t="n"/>
      <c r="BV495" s="2" t="n"/>
      <c r="BW495" s="2" t="n"/>
    </row>
    <row r="496" ht="15.75" customFormat="1" customHeight="1" s="40">
      <c r="A496" s="54">
        <f>IF(F496&lt;&gt;"",1+MAX($A$2:A495),"")</f>
        <v/>
      </c>
      <c r="B496" s="244" t="inlineStr">
        <is>
          <t>A1.0/C-2.0/L5/L-6</t>
        </is>
      </c>
      <c r="C496" s="300" t="inlineStr">
        <is>
          <t>CONCRETE PAVEMENT &amp; ACCESSORIES</t>
        </is>
      </c>
      <c r="D496" s="370" t="n"/>
      <c r="E496" s="45" t="n"/>
      <c r="F496" s="370" t="n"/>
      <c r="G496" s="49" t="n"/>
      <c r="H496" s="364" t="n"/>
      <c r="I496" s="365" t="n"/>
      <c r="J496" s="371" t="n"/>
      <c r="K496" s="367" t="n"/>
      <c r="L496" s="368" t="n"/>
      <c r="M496" s="369" t="n"/>
      <c r="N496" s="18" t="n"/>
      <c r="O496" s="2" t="n"/>
      <c r="P496" s="2" t="n"/>
      <c r="Q496" s="2" t="n"/>
      <c r="R496" s="2" t="n"/>
      <c r="S496" s="2" t="n"/>
      <c r="T496" s="2" t="n"/>
      <c r="U496" s="2" t="n"/>
      <c r="V496" s="2" t="n"/>
      <c r="W496" s="2" t="n"/>
      <c r="X496" s="2" t="n"/>
      <c r="Y496" s="2" t="n"/>
      <c r="Z496" s="2" t="n"/>
      <c r="AA496" s="2" t="n"/>
      <c r="AB496" s="2" t="n"/>
      <c r="AC496" s="2" t="n"/>
      <c r="AD496" s="2" t="n"/>
      <c r="AE496" s="2" t="n"/>
      <c r="AF496" s="2" t="n"/>
      <c r="AG496" s="2" t="n"/>
      <c r="AH496" s="2" t="n"/>
      <c r="AI496" s="2" t="n"/>
      <c r="AJ496" s="2" t="n"/>
      <c r="AK496" s="2" t="n"/>
      <c r="AL496" s="2" t="n"/>
      <c r="AM496" s="2" t="n"/>
      <c r="AN496" s="2" t="n"/>
      <c r="AO496" s="2" t="n"/>
      <c r="AP496" s="2" t="n"/>
      <c r="AQ496" s="2" t="n"/>
      <c r="AR496" s="2" t="n"/>
      <c r="AS496" s="2" t="n"/>
      <c r="AT496" s="2" t="n"/>
      <c r="AU496" s="2" t="n"/>
      <c r="AV496" s="2" t="n"/>
      <c r="AW496" s="2" t="n"/>
      <c r="AX496" s="2" t="n"/>
      <c r="AY496" s="2" t="n"/>
      <c r="AZ496" s="2" t="n"/>
      <c r="BA496" s="2" t="n"/>
      <c r="BB496" s="2" t="n"/>
      <c r="BC496" s="2" t="n"/>
      <c r="BD496" s="2" t="n"/>
      <c r="BE496" s="2" t="n"/>
      <c r="BF496" s="2" t="n"/>
      <c r="BG496" s="2" t="n"/>
      <c r="BH496" s="2" t="n"/>
      <c r="BI496" s="2" t="n"/>
      <c r="BJ496" s="2" t="n"/>
      <c r="BK496" s="2" t="n"/>
      <c r="BL496" s="2" t="n"/>
      <c r="BM496" s="2" t="n"/>
      <c r="BN496" s="2" t="n"/>
      <c r="BO496" s="2" t="n"/>
      <c r="BP496" s="2" t="n"/>
      <c r="BQ496" s="2" t="n"/>
      <c r="BR496" s="2" t="n"/>
      <c r="BS496" s="2" t="n"/>
      <c r="BT496" s="2" t="n"/>
      <c r="BU496" s="2" t="n"/>
      <c r="BV496" s="2" t="n"/>
      <c r="BW496" s="2" t="n"/>
    </row>
    <row r="497" ht="31.5" customFormat="1" customHeight="1" s="40">
      <c r="A497" s="54">
        <f>IF(F497&lt;&gt;"",1+MAX($A$2:A496),"")</f>
        <v/>
      </c>
      <c r="B497" s="381" t="n"/>
      <c r="C497" s="53" t="inlineStr">
        <is>
          <t>4'' Thick Concrete Walkway Over 
4'' Thick Aggregate Base Course</t>
        </is>
      </c>
      <c r="D497" s="370" t="n">
        <v>4861.2</v>
      </c>
      <c r="E497" s="45" t="n">
        <v>0.05</v>
      </c>
      <c r="F497" s="370">
        <f>(1+E497)*D497</f>
        <v/>
      </c>
      <c r="G497" s="49" t="inlineStr">
        <is>
          <t>SF</t>
        </is>
      </c>
      <c r="H497" s="364" t="n">
        <v>6.36</v>
      </c>
      <c r="I497" s="365">
        <f>H497*F497</f>
        <v/>
      </c>
      <c r="J497" s="366" t="n">
        <v>2.25</v>
      </c>
      <c r="K497" s="367">
        <f>J497*F497</f>
        <v/>
      </c>
      <c r="L497" s="368">
        <f>K497+I497</f>
        <v/>
      </c>
      <c r="M497" s="369" t="n"/>
      <c r="N497" s="18" t="n"/>
      <c r="O497" s="2" t="n"/>
      <c r="P497" s="2" t="n"/>
      <c r="Q497" s="2" t="n"/>
      <c r="R497" s="2" t="n"/>
      <c r="S497" s="2" t="n"/>
      <c r="T497" s="2" t="n"/>
      <c r="U497" s="2" t="n"/>
      <c r="V497" s="2" t="n"/>
      <c r="W497" s="2" t="n"/>
      <c r="X497" s="2" t="n"/>
      <c r="Y497" s="2" t="n"/>
      <c r="Z497" s="2" t="n"/>
      <c r="AA497" s="2" t="n"/>
      <c r="AB497" s="2" t="n"/>
      <c r="AC497" s="2" t="n"/>
      <c r="AD497" s="2" t="n"/>
      <c r="AE497" s="2" t="n"/>
      <c r="AF497" s="2" t="n"/>
      <c r="AG497" s="2" t="n"/>
      <c r="AH497" s="2" t="n"/>
      <c r="AI497" s="2" t="n"/>
      <c r="AJ497" s="2" t="n"/>
      <c r="AK497" s="2" t="n"/>
      <c r="AL497" s="2" t="n"/>
      <c r="AM497" s="2" t="n"/>
      <c r="AN497" s="2" t="n"/>
      <c r="AO497" s="2" t="n"/>
      <c r="AP497" s="2" t="n"/>
      <c r="AQ497" s="2" t="n"/>
      <c r="AR497" s="2" t="n"/>
      <c r="AS497" s="2" t="n"/>
      <c r="AT497" s="2" t="n"/>
      <c r="AU497" s="2" t="n"/>
      <c r="AV497" s="2" t="n"/>
      <c r="AW497" s="2" t="n"/>
      <c r="AX497" s="2" t="n"/>
      <c r="AY497" s="2" t="n"/>
      <c r="AZ497" s="2" t="n"/>
      <c r="BA497" s="2" t="n"/>
      <c r="BB497" s="2" t="n"/>
      <c r="BC497" s="2" t="n"/>
      <c r="BD497" s="2" t="n"/>
      <c r="BE497" s="2" t="n"/>
      <c r="BF497" s="2" t="n"/>
      <c r="BG497" s="2" t="n"/>
      <c r="BH497" s="2" t="n"/>
      <c r="BI497" s="2" t="n"/>
      <c r="BJ497" s="2" t="n"/>
      <c r="BK497" s="2" t="n"/>
      <c r="BL497" s="2" t="n"/>
      <c r="BM497" s="2" t="n"/>
      <c r="BN497" s="2" t="n"/>
      <c r="BO497" s="2" t="n"/>
      <c r="BP497" s="2" t="n"/>
      <c r="BQ497" s="2" t="n"/>
      <c r="BR497" s="2" t="n"/>
      <c r="BS497" s="2" t="n"/>
      <c r="BT497" s="2" t="n"/>
      <c r="BU497" s="2" t="n"/>
      <c r="BV497" s="2" t="n"/>
      <c r="BW497" s="2" t="n"/>
    </row>
    <row r="498" ht="15.75" customFormat="1" customHeight="1" s="40">
      <c r="A498" s="54">
        <f>IF(F498&lt;&gt;"",1+MAX($A$2:A497),"")</f>
        <v/>
      </c>
      <c r="B498" s="381" t="n"/>
      <c r="C498" s="53" t="inlineStr">
        <is>
          <t>24'' Wide Concrete Curb &amp; Gutter</t>
        </is>
      </c>
      <c r="D498" s="370" t="n">
        <v>304.58</v>
      </c>
      <c r="E498" s="45" t="n">
        <v>0.05</v>
      </c>
      <c r="F498" s="370">
        <f>(1+E498)*D498</f>
        <v/>
      </c>
      <c r="G498" s="49" t="inlineStr">
        <is>
          <t>LF</t>
        </is>
      </c>
      <c r="H498" s="364" t="n">
        <v>7.1</v>
      </c>
      <c r="I498" s="365">
        <f>H498*F498</f>
        <v/>
      </c>
      <c r="J498" s="366" t="n">
        <v>9.199999999999999</v>
      </c>
      <c r="K498" s="367">
        <f>J498*F498</f>
        <v/>
      </c>
      <c r="L498" s="368">
        <f>K498+I498</f>
        <v/>
      </c>
      <c r="M498" s="369" t="n"/>
      <c r="N498" s="18" t="n"/>
      <c r="O498" s="2" t="n"/>
      <c r="P498" s="2" t="n"/>
      <c r="Q498" s="2" t="n"/>
      <c r="R498" s="2" t="n"/>
      <c r="S498" s="2" t="n"/>
      <c r="T498" s="2" t="n"/>
      <c r="U498" s="2" t="n"/>
      <c r="V498" s="2" t="n"/>
      <c r="W498" s="2" t="n"/>
      <c r="X498" s="2" t="n"/>
      <c r="Y498" s="2" t="n"/>
      <c r="Z498" s="2" t="n"/>
      <c r="AA498" s="2" t="n"/>
      <c r="AB498" s="2" t="n"/>
      <c r="AC498" s="2" t="n"/>
      <c r="AD498" s="2" t="n"/>
      <c r="AE498" s="2" t="n"/>
      <c r="AF498" s="2" t="n"/>
      <c r="AG498" s="2" t="n"/>
      <c r="AH498" s="2" t="n"/>
      <c r="AI498" s="2" t="n"/>
      <c r="AJ498" s="2" t="n"/>
      <c r="AK498" s="2" t="n"/>
      <c r="AL498" s="2" t="n"/>
      <c r="AM498" s="2" t="n"/>
      <c r="AN498" s="2" t="n"/>
      <c r="AO498" s="2" t="n"/>
      <c r="AP498" s="2" t="n"/>
      <c r="AQ498" s="2" t="n"/>
      <c r="AR498" s="2" t="n"/>
      <c r="AS498" s="2" t="n"/>
      <c r="AT498" s="2" t="n"/>
      <c r="AU498" s="2" t="n"/>
      <c r="AV498" s="2" t="n"/>
      <c r="AW498" s="2" t="n"/>
      <c r="AX498" s="2" t="n"/>
      <c r="AY498" s="2" t="n"/>
      <c r="AZ498" s="2" t="n"/>
      <c r="BA498" s="2" t="n"/>
      <c r="BB498" s="2" t="n"/>
      <c r="BC498" s="2" t="n"/>
      <c r="BD498" s="2" t="n"/>
      <c r="BE498" s="2" t="n"/>
      <c r="BF498" s="2" t="n"/>
      <c r="BG498" s="2" t="n"/>
      <c r="BH498" s="2" t="n"/>
      <c r="BI498" s="2" t="n"/>
      <c r="BJ498" s="2" t="n"/>
      <c r="BK498" s="2" t="n"/>
      <c r="BL498" s="2" t="n"/>
      <c r="BM498" s="2" t="n"/>
      <c r="BN498" s="2" t="n"/>
      <c r="BO498" s="2" t="n"/>
      <c r="BP498" s="2" t="n"/>
      <c r="BQ498" s="2" t="n"/>
      <c r="BR498" s="2" t="n"/>
      <c r="BS498" s="2" t="n"/>
      <c r="BT498" s="2" t="n"/>
      <c r="BU498" s="2" t="n"/>
      <c r="BV498" s="2" t="n"/>
      <c r="BW498" s="2" t="n"/>
    </row>
    <row r="499" ht="31.5" customFormat="1" customHeight="1" s="40">
      <c r="A499" s="54">
        <f>IF(F499&lt;&gt;"",1+MAX($A$2:A498),"")</f>
        <v/>
      </c>
      <c r="B499" s="381" t="n"/>
      <c r="C499" s="53" t="inlineStr">
        <is>
          <t>6'' Thick PCC Transformer Pad Over 
6'' Thick Aggregate Base Course</t>
        </is>
      </c>
      <c r="D499" s="370" t="n">
        <v>80.02</v>
      </c>
      <c r="E499" s="45" t="n">
        <v>0.05</v>
      </c>
      <c r="F499" s="370">
        <f>(1+E499)*D499</f>
        <v/>
      </c>
      <c r="G499" s="49" t="inlineStr">
        <is>
          <t>SF</t>
        </is>
      </c>
      <c r="H499" s="364" t="n">
        <v>7.92</v>
      </c>
      <c r="I499" s="365">
        <f>H499*F499</f>
        <v/>
      </c>
      <c r="J499" s="366" t="n">
        <v>3.38</v>
      </c>
      <c r="K499" s="367">
        <f>J499*F499</f>
        <v/>
      </c>
      <c r="L499" s="368">
        <f>K499+I499</f>
        <v/>
      </c>
      <c r="M499" s="369" t="n"/>
      <c r="N499" s="18" t="n"/>
      <c r="O499" s="2" t="n"/>
      <c r="P499" s="2" t="n"/>
      <c r="Q499" s="2" t="n"/>
      <c r="R499" s="2" t="n"/>
      <c r="S499" s="2" t="n"/>
      <c r="T499" s="2" t="n"/>
      <c r="U499" s="2" t="n"/>
      <c r="V499" s="2" t="n"/>
      <c r="W499" s="2" t="n"/>
      <c r="X499" s="2" t="n"/>
      <c r="Y499" s="2" t="n"/>
      <c r="Z499" s="2" t="n"/>
      <c r="AA499" s="2" t="n"/>
      <c r="AB499" s="2" t="n"/>
      <c r="AC499" s="2" t="n"/>
      <c r="AD499" s="2" t="n"/>
      <c r="AE499" s="2" t="n"/>
      <c r="AF499" s="2" t="n"/>
      <c r="AG499" s="2" t="n"/>
      <c r="AH499" s="2" t="n"/>
      <c r="AI499" s="2" t="n"/>
      <c r="AJ499" s="2" t="n"/>
      <c r="AK499" s="2" t="n"/>
      <c r="AL499" s="2" t="n"/>
      <c r="AM499" s="2" t="n"/>
      <c r="AN499" s="2" t="n"/>
      <c r="AO499" s="2" t="n"/>
      <c r="AP499" s="2" t="n"/>
      <c r="AQ499" s="2" t="n"/>
      <c r="AR499" s="2" t="n"/>
      <c r="AS499" s="2" t="n"/>
      <c r="AT499" s="2" t="n"/>
      <c r="AU499" s="2" t="n"/>
      <c r="AV499" s="2" t="n"/>
      <c r="AW499" s="2" t="n"/>
      <c r="AX499" s="2" t="n"/>
      <c r="AY499" s="2" t="n"/>
      <c r="AZ499" s="2" t="n"/>
      <c r="BA499" s="2" t="n"/>
      <c r="BB499" s="2" t="n"/>
      <c r="BC499" s="2" t="n"/>
      <c r="BD499" s="2" t="n"/>
      <c r="BE499" s="2" t="n"/>
      <c r="BF499" s="2" t="n"/>
      <c r="BG499" s="2" t="n"/>
      <c r="BH499" s="2" t="n"/>
      <c r="BI499" s="2" t="n"/>
      <c r="BJ499" s="2" t="n"/>
      <c r="BK499" s="2" t="n"/>
      <c r="BL499" s="2" t="n"/>
      <c r="BM499" s="2" t="n"/>
      <c r="BN499" s="2" t="n"/>
      <c r="BO499" s="2" t="n"/>
      <c r="BP499" s="2" t="n"/>
      <c r="BQ499" s="2" t="n"/>
      <c r="BR499" s="2" t="n"/>
      <c r="BS499" s="2" t="n"/>
      <c r="BT499" s="2" t="n"/>
      <c r="BU499" s="2" t="n"/>
      <c r="BV499" s="2" t="n"/>
      <c r="BW499" s="2" t="n"/>
    </row>
    <row r="500" ht="31.5" customFormat="1" customHeight="1" s="40">
      <c r="A500" s="54">
        <f>IF(F500&lt;&gt;"",1+MAX($A$2:A499),"")</f>
        <v/>
      </c>
      <c r="B500" s="381" t="n"/>
      <c r="C500" s="53" t="inlineStr">
        <is>
          <t>6'' Thick PCC Sump Pump Pad Over 
6'' Thick Aggregate Base Course</t>
        </is>
      </c>
      <c r="D500" s="370" t="n">
        <v>16.18</v>
      </c>
      <c r="E500" s="45" t="n">
        <v>0.05</v>
      </c>
      <c r="F500" s="370">
        <f>(1+E500)*D500</f>
        <v/>
      </c>
      <c r="G500" s="49" t="inlineStr">
        <is>
          <t>SF</t>
        </is>
      </c>
      <c r="H500" s="364" t="n">
        <v>7.92</v>
      </c>
      <c r="I500" s="365">
        <f>H500*F500</f>
        <v/>
      </c>
      <c r="J500" s="366" t="n">
        <v>3.38</v>
      </c>
      <c r="K500" s="367">
        <f>J500*F500</f>
        <v/>
      </c>
      <c r="L500" s="368">
        <f>K500+I500</f>
        <v/>
      </c>
      <c r="M500" s="369" t="n"/>
      <c r="N500" s="18" t="n"/>
      <c r="O500" s="2" t="n"/>
      <c r="P500" s="2" t="n"/>
      <c r="Q500" s="2" t="n"/>
      <c r="R500" s="2" t="n"/>
      <c r="S500" s="2" t="n"/>
      <c r="T500" s="2" t="n"/>
      <c r="U500" s="2" t="n"/>
      <c r="V500" s="2" t="n"/>
      <c r="W500" s="2" t="n"/>
      <c r="X500" s="2" t="n"/>
      <c r="Y500" s="2" t="n"/>
      <c r="Z500" s="2" t="n"/>
      <c r="AA500" s="2" t="n"/>
      <c r="AB500" s="2" t="n"/>
      <c r="AC500" s="2" t="n"/>
      <c r="AD500" s="2" t="n"/>
      <c r="AE500" s="2" t="n"/>
      <c r="AF500" s="2" t="n"/>
      <c r="AG500" s="2" t="n"/>
      <c r="AH500" s="2" t="n"/>
      <c r="AI500" s="2" t="n"/>
      <c r="AJ500" s="2" t="n"/>
      <c r="AK500" s="2" t="n"/>
      <c r="AL500" s="2" t="n"/>
      <c r="AM500" s="2" t="n"/>
      <c r="AN500" s="2" t="n"/>
      <c r="AO500" s="2" t="n"/>
      <c r="AP500" s="2" t="n"/>
      <c r="AQ500" s="2" t="n"/>
      <c r="AR500" s="2" t="n"/>
      <c r="AS500" s="2" t="n"/>
      <c r="AT500" s="2" t="n"/>
      <c r="AU500" s="2" t="n"/>
      <c r="AV500" s="2" t="n"/>
      <c r="AW500" s="2" t="n"/>
      <c r="AX500" s="2" t="n"/>
      <c r="AY500" s="2" t="n"/>
      <c r="AZ500" s="2" t="n"/>
      <c r="BA500" s="2" t="n"/>
      <c r="BB500" s="2" t="n"/>
      <c r="BC500" s="2" t="n"/>
      <c r="BD500" s="2" t="n"/>
      <c r="BE500" s="2" t="n"/>
      <c r="BF500" s="2" t="n"/>
      <c r="BG500" s="2" t="n"/>
      <c r="BH500" s="2" t="n"/>
      <c r="BI500" s="2" t="n"/>
      <c r="BJ500" s="2" t="n"/>
      <c r="BK500" s="2" t="n"/>
      <c r="BL500" s="2" t="n"/>
      <c r="BM500" s="2" t="n"/>
      <c r="BN500" s="2" t="n"/>
      <c r="BO500" s="2" t="n"/>
      <c r="BP500" s="2" t="n"/>
      <c r="BQ500" s="2" t="n"/>
      <c r="BR500" s="2" t="n"/>
      <c r="BS500" s="2" t="n"/>
      <c r="BT500" s="2" t="n"/>
      <c r="BU500" s="2" t="n"/>
      <c r="BV500" s="2" t="n"/>
      <c r="BW500" s="2" t="n"/>
    </row>
    <row r="501" ht="78.75" customFormat="1" customHeight="1" s="40">
      <c r="A501" s="54">
        <f>IF(F501&lt;&gt;"",1+MAX($A$2:A500),"")</f>
        <v/>
      </c>
      <c r="B501" s="381" t="n"/>
      <c r="C501" s="53" t="inlineStr">
        <is>
          <t>3-1/2'' Thick Permeable Paving Area For Infiltration Over 
2'' Thick 3/8'' Sized Washed Gravel Or Wash Sand Layer Over 
4'' Thick 1/4''-1/2'' Sized Washed Gravel Layer Over 
12''-24'' Thick 1-1/2''-3'' Sized Washed Gravel Base Layer Over 
Geotextile Fabric</t>
        </is>
      </c>
      <c r="D501" s="370" t="n">
        <v>3452.31</v>
      </c>
      <c r="E501" s="45" t="n">
        <v>0.05</v>
      </c>
      <c r="F501" s="370">
        <f>(1+E501)*D501</f>
        <v/>
      </c>
      <c r="G501" s="49" t="inlineStr">
        <is>
          <t>SF</t>
        </is>
      </c>
      <c r="H501" s="364" t="n">
        <v>10.54</v>
      </c>
      <c r="I501" s="365">
        <f>H501*F501</f>
        <v/>
      </c>
      <c r="J501" s="366" t="n">
        <v>4.85</v>
      </c>
      <c r="K501" s="367">
        <f>J501*F501</f>
        <v/>
      </c>
      <c r="L501" s="368">
        <f>K501+I501</f>
        <v/>
      </c>
      <c r="M501" s="369" t="n"/>
      <c r="N501" s="18" t="n"/>
      <c r="O501" s="2" t="n"/>
      <c r="P501" s="2" t="n"/>
      <c r="Q501" s="2" t="n"/>
      <c r="R501" s="2" t="n"/>
      <c r="S501" s="2" t="n"/>
      <c r="T501" s="2" t="n"/>
      <c r="U501" s="2" t="n"/>
      <c r="V501" s="2" t="n"/>
      <c r="W501" s="2" t="n"/>
      <c r="X501" s="2" t="n"/>
      <c r="Y501" s="2" t="n"/>
      <c r="Z501" s="2" t="n"/>
      <c r="AA501" s="2" t="n"/>
      <c r="AB501" s="2" t="n"/>
      <c r="AC501" s="2" t="n"/>
      <c r="AD501" s="2" t="n"/>
      <c r="AE501" s="2" t="n"/>
      <c r="AF501" s="2" t="n"/>
      <c r="AG501" s="2" t="n"/>
      <c r="AH501" s="2" t="n"/>
      <c r="AI501" s="2" t="n"/>
      <c r="AJ501" s="2" t="n"/>
      <c r="AK501" s="2" t="n"/>
      <c r="AL501" s="2" t="n"/>
      <c r="AM501" s="2" t="n"/>
      <c r="AN501" s="2" t="n"/>
      <c r="AO501" s="2" t="n"/>
      <c r="AP501" s="2" t="n"/>
      <c r="AQ501" s="2" t="n"/>
      <c r="AR501" s="2" t="n"/>
      <c r="AS501" s="2" t="n"/>
      <c r="AT501" s="2" t="n"/>
      <c r="AU501" s="2" t="n"/>
      <c r="AV501" s="2" t="n"/>
      <c r="AW501" s="2" t="n"/>
      <c r="AX501" s="2" t="n"/>
      <c r="AY501" s="2" t="n"/>
      <c r="AZ501" s="2" t="n"/>
      <c r="BA501" s="2" t="n"/>
      <c r="BB501" s="2" t="n"/>
      <c r="BC501" s="2" t="n"/>
      <c r="BD501" s="2" t="n"/>
      <c r="BE501" s="2" t="n"/>
      <c r="BF501" s="2" t="n"/>
      <c r="BG501" s="2" t="n"/>
      <c r="BH501" s="2" t="n"/>
      <c r="BI501" s="2" t="n"/>
      <c r="BJ501" s="2" t="n"/>
      <c r="BK501" s="2" t="n"/>
      <c r="BL501" s="2" t="n"/>
      <c r="BM501" s="2" t="n"/>
      <c r="BN501" s="2" t="n"/>
      <c r="BO501" s="2" t="n"/>
      <c r="BP501" s="2" t="n"/>
      <c r="BQ501" s="2" t="n"/>
      <c r="BR501" s="2" t="n"/>
      <c r="BS501" s="2" t="n"/>
      <c r="BT501" s="2" t="n"/>
      <c r="BU501" s="2" t="n"/>
      <c r="BV501" s="2" t="n"/>
      <c r="BW501" s="2" t="n"/>
    </row>
    <row r="502" ht="15.75" customFormat="1" customHeight="1" s="40">
      <c r="A502" s="54">
        <f>IF(F502&lt;&gt;"",1+MAX($A$2:A501),"")</f>
        <v/>
      </c>
      <c r="B502" s="381" t="n"/>
      <c r="C502" s="53" t="inlineStr">
        <is>
          <t>6''x8'' Concrete MOW Strip</t>
        </is>
      </c>
      <c r="D502" s="370" t="n">
        <v>492.78</v>
      </c>
      <c r="E502" s="45" t="n">
        <v>0.05</v>
      </c>
      <c r="F502" s="370">
        <f>(1+E502)*D502</f>
        <v/>
      </c>
      <c r="G502" s="49" t="inlineStr">
        <is>
          <t>LF</t>
        </is>
      </c>
      <c r="H502" s="364" t="n">
        <v>6.65</v>
      </c>
      <c r="I502" s="365">
        <f>H502*F502</f>
        <v/>
      </c>
      <c r="J502" s="366" t="n">
        <v>7.85</v>
      </c>
      <c r="K502" s="367">
        <f>J502*F502</f>
        <v/>
      </c>
      <c r="L502" s="368">
        <f>K502+I502</f>
        <v/>
      </c>
      <c r="M502" s="369" t="n"/>
      <c r="N502" s="18" t="n"/>
      <c r="O502" s="2" t="n"/>
      <c r="P502" s="2" t="n"/>
      <c r="Q502" s="2" t="n"/>
      <c r="R502" s="2" t="n"/>
      <c r="S502" s="2" t="n"/>
      <c r="T502" s="2" t="n"/>
      <c r="U502" s="2" t="n"/>
      <c r="V502" s="2" t="n"/>
      <c r="W502" s="2" t="n"/>
      <c r="X502" s="2" t="n"/>
      <c r="Y502" s="2" t="n"/>
      <c r="Z502" s="2" t="n"/>
      <c r="AA502" s="2" t="n"/>
      <c r="AB502" s="2" t="n"/>
      <c r="AC502" s="2" t="n"/>
      <c r="AD502" s="2" t="n"/>
      <c r="AE502" s="2" t="n"/>
      <c r="AF502" s="2" t="n"/>
      <c r="AG502" s="2" t="n"/>
      <c r="AH502" s="2" t="n"/>
      <c r="AI502" s="2" t="n"/>
      <c r="AJ502" s="2" t="n"/>
      <c r="AK502" s="2" t="n"/>
      <c r="AL502" s="2" t="n"/>
      <c r="AM502" s="2" t="n"/>
      <c r="AN502" s="2" t="n"/>
      <c r="AO502" s="2" t="n"/>
      <c r="AP502" s="2" t="n"/>
      <c r="AQ502" s="2" t="n"/>
      <c r="AR502" s="2" t="n"/>
      <c r="AS502" s="2" t="n"/>
      <c r="AT502" s="2" t="n"/>
      <c r="AU502" s="2" t="n"/>
      <c r="AV502" s="2" t="n"/>
      <c r="AW502" s="2" t="n"/>
      <c r="AX502" s="2" t="n"/>
      <c r="AY502" s="2" t="n"/>
      <c r="AZ502" s="2" t="n"/>
      <c r="BA502" s="2" t="n"/>
      <c r="BB502" s="2" t="n"/>
      <c r="BC502" s="2" t="n"/>
      <c r="BD502" s="2" t="n"/>
      <c r="BE502" s="2" t="n"/>
      <c r="BF502" s="2" t="n"/>
      <c r="BG502" s="2" t="n"/>
      <c r="BH502" s="2" t="n"/>
      <c r="BI502" s="2" t="n"/>
      <c r="BJ502" s="2" t="n"/>
      <c r="BK502" s="2" t="n"/>
      <c r="BL502" s="2" t="n"/>
      <c r="BM502" s="2" t="n"/>
      <c r="BN502" s="2" t="n"/>
      <c r="BO502" s="2" t="n"/>
      <c r="BP502" s="2" t="n"/>
      <c r="BQ502" s="2" t="n"/>
      <c r="BR502" s="2" t="n"/>
      <c r="BS502" s="2" t="n"/>
      <c r="BT502" s="2" t="n"/>
      <c r="BU502" s="2" t="n"/>
      <c r="BV502" s="2" t="n"/>
      <c r="BW502" s="2" t="n"/>
    </row>
    <row r="503" ht="15.75" customFormat="1" customHeight="1" s="40">
      <c r="A503" s="54">
        <f>IF(F503&lt;&gt;"",1+MAX($A$2:A502),"")</f>
        <v/>
      </c>
      <c r="B503" s="381" t="n"/>
      <c r="C503" s="300" t="inlineStr">
        <is>
          <t>FENCES &amp; GATE</t>
        </is>
      </c>
      <c r="D503" s="370" t="n"/>
      <c r="E503" s="45" t="n"/>
      <c r="F503" s="370" t="n"/>
      <c r="G503" s="49" t="n"/>
      <c r="H503" s="364" t="n"/>
      <c r="I503" s="365" t="n"/>
      <c r="J503" s="371" t="n"/>
      <c r="K503" s="367" t="n"/>
      <c r="L503" s="368" t="n"/>
      <c r="M503" s="369" t="n"/>
      <c r="N503" s="18" t="n"/>
      <c r="O503" s="2" t="n"/>
      <c r="P503" s="2" t="n"/>
      <c r="Q503" s="2" t="n"/>
      <c r="R503" s="2" t="n"/>
      <c r="S503" s="2" t="n"/>
      <c r="T503" s="2" t="n"/>
      <c r="U503" s="2" t="n"/>
      <c r="V503" s="2" t="n"/>
      <c r="W503" s="2" t="n"/>
      <c r="X503" s="2" t="n"/>
      <c r="Y503" s="2" t="n"/>
      <c r="Z503" s="2" t="n"/>
      <c r="AA503" s="2" t="n"/>
      <c r="AB503" s="2" t="n"/>
      <c r="AC503" s="2" t="n"/>
      <c r="AD503" s="2" t="n"/>
      <c r="AE503" s="2" t="n"/>
      <c r="AF503" s="2" t="n"/>
      <c r="AG503" s="2" t="n"/>
      <c r="AH503" s="2" t="n"/>
      <c r="AI503" s="2" t="n"/>
      <c r="AJ503" s="2" t="n"/>
      <c r="AK503" s="2" t="n"/>
      <c r="AL503" s="2" t="n"/>
      <c r="AM503" s="2" t="n"/>
      <c r="AN503" s="2" t="n"/>
      <c r="AO503" s="2" t="n"/>
      <c r="AP503" s="2" t="n"/>
      <c r="AQ503" s="2" t="n"/>
      <c r="AR503" s="2" t="n"/>
      <c r="AS503" s="2" t="n"/>
      <c r="AT503" s="2" t="n"/>
      <c r="AU503" s="2" t="n"/>
      <c r="AV503" s="2" t="n"/>
      <c r="AW503" s="2" t="n"/>
      <c r="AX503" s="2" t="n"/>
      <c r="AY503" s="2" t="n"/>
      <c r="AZ503" s="2" t="n"/>
      <c r="BA503" s="2" t="n"/>
      <c r="BB503" s="2" t="n"/>
      <c r="BC503" s="2" t="n"/>
      <c r="BD503" s="2" t="n"/>
      <c r="BE503" s="2" t="n"/>
      <c r="BF503" s="2" t="n"/>
      <c r="BG503" s="2" t="n"/>
      <c r="BH503" s="2" t="n"/>
      <c r="BI503" s="2" t="n"/>
      <c r="BJ503" s="2" t="n"/>
      <c r="BK503" s="2" t="n"/>
      <c r="BL503" s="2" t="n"/>
      <c r="BM503" s="2" t="n"/>
      <c r="BN503" s="2" t="n"/>
      <c r="BO503" s="2" t="n"/>
      <c r="BP503" s="2" t="n"/>
      <c r="BQ503" s="2" t="n"/>
      <c r="BR503" s="2" t="n"/>
      <c r="BS503" s="2" t="n"/>
      <c r="BT503" s="2" t="n"/>
      <c r="BU503" s="2" t="n"/>
      <c r="BV503" s="2" t="n"/>
      <c r="BW503" s="2" t="n"/>
    </row>
    <row r="504" ht="15.75" customFormat="1" customHeight="1" s="40">
      <c r="A504" s="54">
        <f>IF(F504&lt;&gt;"",1+MAX($A$2:A503),"")</f>
        <v/>
      </c>
      <c r="B504" s="381" t="n"/>
      <c r="C504" s="53" t="inlineStr">
        <is>
          <t>42'' High Fixed Fence</t>
        </is>
      </c>
      <c r="D504" s="370" t="n">
        <v>30.2</v>
      </c>
      <c r="E504" s="45" t="n">
        <v>0.05</v>
      </c>
      <c r="F504" s="370">
        <f>(1+E504)*D504</f>
        <v/>
      </c>
      <c r="G504" s="49" t="inlineStr">
        <is>
          <t>LF</t>
        </is>
      </c>
      <c r="H504" s="364" t="n">
        <v>6.62</v>
      </c>
      <c r="I504" s="365">
        <f>H504*F504</f>
        <v/>
      </c>
      <c r="J504" s="366" t="n">
        <v>3.2</v>
      </c>
      <c r="K504" s="367">
        <f>J504*F504</f>
        <v/>
      </c>
      <c r="L504" s="368">
        <f>K504+I504</f>
        <v/>
      </c>
      <c r="M504" s="369" t="n"/>
      <c r="N504" s="18" t="n"/>
      <c r="O504" s="2" t="n"/>
      <c r="P504" s="2" t="n"/>
      <c r="Q504" s="2" t="n"/>
      <c r="R504" s="2" t="n"/>
      <c r="S504" s="2" t="n"/>
      <c r="T504" s="2" t="n"/>
      <c r="U504" s="2" t="n"/>
      <c r="V504" s="2" t="n"/>
      <c r="W504" s="2" t="n"/>
      <c r="X504" s="2" t="n"/>
      <c r="Y504" s="2" t="n"/>
      <c r="Z504" s="2" t="n"/>
      <c r="AA504" s="2" t="n"/>
      <c r="AB504" s="2" t="n"/>
      <c r="AC504" s="2" t="n"/>
      <c r="AD504" s="2" t="n"/>
      <c r="AE504" s="2" t="n"/>
      <c r="AF504" s="2" t="n"/>
      <c r="AG504" s="2" t="n"/>
      <c r="AH504" s="2" t="n"/>
      <c r="AI504" s="2" t="n"/>
      <c r="AJ504" s="2" t="n"/>
      <c r="AK504" s="2" t="n"/>
      <c r="AL504" s="2" t="n"/>
      <c r="AM504" s="2" t="n"/>
      <c r="AN504" s="2" t="n"/>
      <c r="AO504" s="2" t="n"/>
      <c r="AP504" s="2" t="n"/>
      <c r="AQ504" s="2" t="n"/>
      <c r="AR504" s="2" t="n"/>
      <c r="AS504" s="2" t="n"/>
      <c r="AT504" s="2" t="n"/>
      <c r="AU504" s="2" t="n"/>
      <c r="AV504" s="2" t="n"/>
      <c r="AW504" s="2" t="n"/>
      <c r="AX504" s="2" t="n"/>
      <c r="AY504" s="2" t="n"/>
      <c r="AZ504" s="2" t="n"/>
      <c r="BA504" s="2" t="n"/>
      <c r="BB504" s="2" t="n"/>
      <c r="BC504" s="2" t="n"/>
      <c r="BD504" s="2" t="n"/>
      <c r="BE504" s="2" t="n"/>
      <c r="BF504" s="2" t="n"/>
      <c r="BG504" s="2" t="n"/>
      <c r="BH504" s="2" t="n"/>
      <c r="BI504" s="2" t="n"/>
      <c r="BJ504" s="2" t="n"/>
      <c r="BK504" s="2" t="n"/>
      <c r="BL504" s="2" t="n"/>
      <c r="BM504" s="2" t="n"/>
      <c r="BN504" s="2" t="n"/>
      <c r="BO504" s="2" t="n"/>
      <c r="BP504" s="2" t="n"/>
      <c r="BQ504" s="2" t="n"/>
      <c r="BR504" s="2" t="n"/>
      <c r="BS504" s="2" t="n"/>
      <c r="BT504" s="2" t="n"/>
      <c r="BU504" s="2" t="n"/>
      <c r="BV504" s="2" t="n"/>
      <c r="BW504" s="2" t="n"/>
    </row>
    <row r="505" ht="15.75" customFormat="1" customHeight="1" s="40">
      <c r="A505" s="54">
        <f>IF(F505&lt;&gt;"",1+MAX($A$2:A504),"")</f>
        <v/>
      </c>
      <c r="B505" s="381" t="n"/>
      <c r="C505" s="53" t="inlineStr">
        <is>
          <t>6'-0'' High Fixed Fence</t>
        </is>
      </c>
      <c r="D505" s="370" t="n">
        <v>18.09</v>
      </c>
      <c r="E505" s="45" t="n">
        <v>0.05</v>
      </c>
      <c r="F505" s="370">
        <f>(1+E505)*D505</f>
        <v/>
      </c>
      <c r="G505" s="49" t="inlineStr">
        <is>
          <t>LF</t>
        </is>
      </c>
      <c r="H505" s="364" t="n">
        <v>14</v>
      </c>
      <c r="I505" s="365">
        <f>H505*F505</f>
        <v/>
      </c>
      <c r="J505" s="366" t="n">
        <v>6</v>
      </c>
      <c r="K505" s="367">
        <f>J505*F505</f>
        <v/>
      </c>
      <c r="L505" s="368">
        <f>K505+I505</f>
        <v/>
      </c>
      <c r="M505" s="369" t="n"/>
      <c r="N505" s="18" t="n"/>
      <c r="O505" s="2" t="n"/>
      <c r="P505" s="2" t="n"/>
      <c r="Q505" s="2" t="n"/>
      <c r="R505" s="2" t="n"/>
      <c r="S505" s="2" t="n"/>
      <c r="T505" s="2" t="n"/>
      <c r="U505" s="2" t="n"/>
      <c r="V505" s="2" t="n"/>
      <c r="W505" s="2" t="n"/>
      <c r="X505" s="2" t="n"/>
      <c r="Y505" s="2" t="n"/>
      <c r="Z505" s="2" t="n"/>
      <c r="AA505" s="2" t="n"/>
      <c r="AB505" s="2" t="n"/>
      <c r="AC505" s="2" t="n"/>
      <c r="AD505" s="2" t="n"/>
      <c r="AE505" s="2" t="n"/>
      <c r="AF505" s="2" t="n"/>
      <c r="AG505" s="2" t="n"/>
      <c r="AH505" s="2" t="n"/>
      <c r="AI505" s="2" t="n"/>
      <c r="AJ505" s="2" t="n"/>
      <c r="AK505" s="2" t="n"/>
      <c r="AL505" s="2" t="n"/>
      <c r="AM505" s="2" t="n"/>
      <c r="AN505" s="2" t="n"/>
      <c r="AO505" s="2" t="n"/>
      <c r="AP505" s="2" t="n"/>
      <c r="AQ505" s="2" t="n"/>
      <c r="AR505" s="2" t="n"/>
      <c r="AS505" s="2" t="n"/>
      <c r="AT505" s="2" t="n"/>
      <c r="AU505" s="2" t="n"/>
      <c r="AV505" s="2" t="n"/>
      <c r="AW505" s="2" t="n"/>
      <c r="AX505" s="2" t="n"/>
      <c r="AY505" s="2" t="n"/>
      <c r="AZ505" s="2" t="n"/>
      <c r="BA505" s="2" t="n"/>
      <c r="BB505" s="2" t="n"/>
      <c r="BC505" s="2" t="n"/>
      <c r="BD505" s="2" t="n"/>
      <c r="BE505" s="2" t="n"/>
      <c r="BF505" s="2" t="n"/>
      <c r="BG505" s="2" t="n"/>
      <c r="BH505" s="2" t="n"/>
      <c r="BI505" s="2" t="n"/>
      <c r="BJ505" s="2" t="n"/>
      <c r="BK505" s="2" t="n"/>
      <c r="BL505" s="2" t="n"/>
      <c r="BM505" s="2" t="n"/>
      <c r="BN505" s="2" t="n"/>
      <c r="BO505" s="2" t="n"/>
      <c r="BP505" s="2" t="n"/>
      <c r="BQ505" s="2" t="n"/>
      <c r="BR505" s="2" t="n"/>
      <c r="BS505" s="2" t="n"/>
      <c r="BT505" s="2" t="n"/>
      <c r="BU505" s="2" t="n"/>
      <c r="BV505" s="2" t="n"/>
      <c r="BW505" s="2" t="n"/>
    </row>
    <row r="506" ht="15.75" customFormat="1" customHeight="1" s="40">
      <c r="A506" s="54">
        <f>IF(F506&lt;&gt;"",1+MAX($A$2:A505),"")</f>
        <v/>
      </c>
      <c r="B506" s="381" t="n"/>
      <c r="C506" s="53" t="inlineStr">
        <is>
          <t>6'-0'' High Solid Fence (Under Separate Permit)</t>
        </is>
      </c>
      <c r="D506" s="370" t="n">
        <v>287.89</v>
      </c>
      <c r="E506" s="45" t="n">
        <v>0.05</v>
      </c>
      <c r="F506" s="370">
        <f>(1+E506)*D506</f>
        <v/>
      </c>
      <c r="G506" s="49" t="inlineStr">
        <is>
          <t>LF</t>
        </is>
      </c>
      <c r="H506" s="364" t="n">
        <v>0</v>
      </c>
      <c r="I506" s="365">
        <f>H506*F506</f>
        <v/>
      </c>
      <c r="J506" s="366" t="n">
        <v>0</v>
      </c>
      <c r="K506" s="367">
        <f>J506*F506</f>
        <v/>
      </c>
      <c r="L506" s="368">
        <f>K506+I506</f>
        <v/>
      </c>
      <c r="M506" s="369" t="n"/>
      <c r="N506" s="18" t="n"/>
      <c r="O506" s="2" t="n"/>
      <c r="P506" s="2" t="n"/>
      <c r="Q506" s="2" t="n"/>
      <c r="R506" s="2" t="n"/>
      <c r="S506" s="2" t="n"/>
      <c r="T506" s="2" t="n"/>
      <c r="U506" s="2" t="n"/>
      <c r="V506" s="2" t="n"/>
      <c r="W506" s="2" t="n"/>
      <c r="X506" s="2" t="n"/>
      <c r="Y506" s="2" t="n"/>
      <c r="Z506" s="2" t="n"/>
      <c r="AA506" s="2" t="n"/>
      <c r="AB506" s="2" t="n"/>
      <c r="AC506" s="2" t="n"/>
      <c r="AD506" s="2" t="n"/>
      <c r="AE506" s="2" t="n"/>
      <c r="AF506" s="2" t="n"/>
      <c r="AG506" s="2" t="n"/>
      <c r="AH506" s="2" t="n"/>
      <c r="AI506" s="2" t="n"/>
      <c r="AJ506" s="2" t="n"/>
      <c r="AK506" s="2" t="n"/>
      <c r="AL506" s="2" t="n"/>
      <c r="AM506" s="2" t="n"/>
      <c r="AN506" s="2" t="n"/>
      <c r="AO506" s="2" t="n"/>
      <c r="AP506" s="2" t="n"/>
      <c r="AQ506" s="2" t="n"/>
      <c r="AR506" s="2" t="n"/>
      <c r="AS506" s="2" t="n"/>
      <c r="AT506" s="2" t="n"/>
      <c r="AU506" s="2" t="n"/>
      <c r="AV506" s="2" t="n"/>
      <c r="AW506" s="2" t="n"/>
      <c r="AX506" s="2" t="n"/>
      <c r="AY506" s="2" t="n"/>
      <c r="AZ506" s="2" t="n"/>
      <c r="BA506" s="2" t="n"/>
      <c r="BB506" s="2" t="n"/>
      <c r="BC506" s="2" t="n"/>
      <c r="BD506" s="2" t="n"/>
      <c r="BE506" s="2" t="n"/>
      <c r="BF506" s="2" t="n"/>
      <c r="BG506" s="2" t="n"/>
      <c r="BH506" s="2" t="n"/>
      <c r="BI506" s="2" t="n"/>
      <c r="BJ506" s="2" t="n"/>
      <c r="BK506" s="2" t="n"/>
      <c r="BL506" s="2" t="n"/>
      <c r="BM506" s="2" t="n"/>
      <c r="BN506" s="2" t="n"/>
      <c r="BO506" s="2" t="n"/>
      <c r="BP506" s="2" t="n"/>
      <c r="BQ506" s="2" t="n"/>
      <c r="BR506" s="2" t="n"/>
      <c r="BS506" s="2" t="n"/>
      <c r="BT506" s="2" t="n"/>
      <c r="BU506" s="2" t="n"/>
      <c r="BV506" s="2" t="n"/>
      <c r="BW506" s="2" t="n"/>
    </row>
    <row r="507" ht="15.75" customFormat="1" customHeight="1" s="40">
      <c r="A507" s="54">
        <f>IF(F507&lt;&gt;"",1+MAX($A$2:A506),"")</f>
        <v/>
      </c>
      <c r="B507" s="381" t="n"/>
      <c r="C507" s="53" t="inlineStr">
        <is>
          <t>Dimension: 3'-0''x3'-6'', Pedestrian Gate</t>
        </is>
      </c>
      <c r="D507" s="370" t="n">
        <v>3</v>
      </c>
      <c r="E507" s="45" t="n">
        <v>0</v>
      </c>
      <c r="F507" s="370">
        <f>(1+E507)*D507</f>
        <v/>
      </c>
      <c r="G507" s="49" t="inlineStr">
        <is>
          <t>EA</t>
        </is>
      </c>
      <c r="H507" s="364" t="n">
        <v>730</v>
      </c>
      <c r="I507" s="365">
        <f>H507*F507</f>
        <v/>
      </c>
      <c r="J507" s="366" t="n">
        <v>250</v>
      </c>
      <c r="K507" s="367">
        <f>J507*F507</f>
        <v/>
      </c>
      <c r="L507" s="368">
        <f>K507+I507</f>
        <v/>
      </c>
      <c r="M507" s="369" t="n"/>
      <c r="N507" s="18" t="n"/>
      <c r="O507" s="2" t="n"/>
      <c r="P507" s="2" t="n"/>
      <c r="Q507" s="2" t="n"/>
      <c r="R507" s="2" t="n"/>
      <c r="S507" s="2" t="n"/>
      <c r="T507" s="2" t="n"/>
      <c r="U507" s="2" t="n"/>
      <c r="V507" s="2" t="n"/>
      <c r="W507" s="2" t="n"/>
      <c r="X507" s="2" t="n"/>
      <c r="Y507" s="2" t="n"/>
      <c r="Z507" s="2" t="n"/>
      <c r="AA507" s="2" t="n"/>
      <c r="AB507" s="2" t="n"/>
      <c r="AC507" s="2" t="n"/>
      <c r="AD507" s="2" t="n"/>
      <c r="AE507" s="2" t="n"/>
      <c r="AF507" s="2" t="n"/>
      <c r="AG507" s="2" t="n"/>
      <c r="AH507" s="2" t="n"/>
      <c r="AI507" s="2" t="n"/>
      <c r="AJ507" s="2" t="n"/>
      <c r="AK507" s="2" t="n"/>
      <c r="AL507" s="2" t="n"/>
      <c r="AM507" s="2" t="n"/>
      <c r="AN507" s="2" t="n"/>
      <c r="AO507" s="2" t="n"/>
      <c r="AP507" s="2" t="n"/>
      <c r="AQ507" s="2" t="n"/>
      <c r="AR507" s="2" t="n"/>
      <c r="AS507" s="2" t="n"/>
      <c r="AT507" s="2" t="n"/>
      <c r="AU507" s="2" t="n"/>
      <c r="AV507" s="2" t="n"/>
      <c r="AW507" s="2" t="n"/>
      <c r="AX507" s="2" t="n"/>
      <c r="AY507" s="2" t="n"/>
      <c r="AZ507" s="2" t="n"/>
      <c r="BA507" s="2" t="n"/>
      <c r="BB507" s="2" t="n"/>
      <c r="BC507" s="2" t="n"/>
      <c r="BD507" s="2" t="n"/>
      <c r="BE507" s="2" t="n"/>
      <c r="BF507" s="2" t="n"/>
      <c r="BG507" s="2" t="n"/>
      <c r="BH507" s="2" t="n"/>
      <c r="BI507" s="2" t="n"/>
      <c r="BJ507" s="2" t="n"/>
      <c r="BK507" s="2" t="n"/>
      <c r="BL507" s="2" t="n"/>
      <c r="BM507" s="2" t="n"/>
      <c r="BN507" s="2" t="n"/>
      <c r="BO507" s="2" t="n"/>
      <c r="BP507" s="2" t="n"/>
      <c r="BQ507" s="2" t="n"/>
      <c r="BR507" s="2" t="n"/>
      <c r="BS507" s="2" t="n"/>
      <c r="BT507" s="2" t="n"/>
      <c r="BU507" s="2" t="n"/>
      <c r="BV507" s="2" t="n"/>
      <c r="BW507" s="2" t="n"/>
    </row>
    <row r="508" ht="15.75" customFormat="1" customHeight="1" s="40">
      <c r="A508" s="54">
        <f>IF(F508&lt;&gt;"",1+MAX($A$2:A507),"")</f>
        <v/>
      </c>
      <c r="B508" s="381" t="n"/>
      <c r="C508" s="53" t="inlineStr">
        <is>
          <t>Dimension: 3'-0''x6'-0'', Pedestrian Gate</t>
        </is>
      </c>
      <c r="D508" s="370" t="n">
        <v>2</v>
      </c>
      <c r="E508" s="45" t="n">
        <v>0</v>
      </c>
      <c r="F508" s="370">
        <f>(1+E508)*D508</f>
        <v/>
      </c>
      <c r="G508" s="49" t="inlineStr">
        <is>
          <t>EA</t>
        </is>
      </c>
      <c r="H508" s="364" t="n">
        <v>950</v>
      </c>
      <c r="I508" s="365">
        <f>H508*F508</f>
        <v/>
      </c>
      <c r="J508" s="366" t="n">
        <v>275</v>
      </c>
      <c r="K508" s="367">
        <f>J508*F508</f>
        <v/>
      </c>
      <c r="L508" s="368">
        <f>K508+I508</f>
        <v/>
      </c>
      <c r="M508" s="369" t="n"/>
      <c r="N508" s="18" t="n"/>
      <c r="O508" s="2" t="n"/>
      <c r="P508" s="2" t="n"/>
      <c r="Q508" s="2" t="n"/>
      <c r="R508" s="2" t="n"/>
      <c r="S508" s="2" t="n"/>
      <c r="T508" s="2" t="n"/>
      <c r="U508" s="2" t="n"/>
      <c r="V508" s="2" t="n"/>
      <c r="W508" s="2" t="n"/>
      <c r="X508" s="2" t="n"/>
      <c r="Y508" s="2" t="n"/>
      <c r="Z508" s="2" t="n"/>
      <c r="AA508" s="2" t="n"/>
      <c r="AB508" s="2" t="n"/>
      <c r="AC508" s="2" t="n"/>
      <c r="AD508" s="2" t="n"/>
      <c r="AE508" s="2" t="n"/>
      <c r="AF508" s="2" t="n"/>
      <c r="AG508" s="2" t="n"/>
      <c r="AH508" s="2" t="n"/>
      <c r="AI508" s="2" t="n"/>
      <c r="AJ508" s="2" t="n"/>
      <c r="AK508" s="2" t="n"/>
      <c r="AL508" s="2" t="n"/>
      <c r="AM508" s="2" t="n"/>
      <c r="AN508" s="2" t="n"/>
      <c r="AO508" s="2" t="n"/>
      <c r="AP508" s="2" t="n"/>
      <c r="AQ508" s="2" t="n"/>
      <c r="AR508" s="2" t="n"/>
      <c r="AS508" s="2" t="n"/>
      <c r="AT508" s="2" t="n"/>
      <c r="AU508" s="2" t="n"/>
      <c r="AV508" s="2" t="n"/>
      <c r="AW508" s="2" t="n"/>
      <c r="AX508" s="2" t="n"/>
      <c r="AY508" s="2" t="n"/>
      <c r="AZ508" s="2" t="n"/>
      <c r="BA508" s="2" t="n"/>
      <c r="BB508" s="2" t="n"/>
      <c r="BC508" s="2" t="n"/>
      <c r="BD508" s="2" t="n"/>
      <c r="BE508" s="2" t="n"/>
      <c r="BF508" s="2" t="n"/>
      <c r="BG508" s="2" t="n"/>
      <c r="BH508" s="2" t="n"/>
      <c r="BI508" s="2" t="n"/>
      <c r="BJ508" s="2" t="n"/>
      <c r="BK508" s="2" t="n"/>
      <c r="BL508" s="2" t="n"/>
      <c r="BM508" s="2" t="n"/>
      <c r="BN508" s="2" t="n"/>
      <c r="BO508" s="2" t="n"/>
      <c r="BP508" s="2" t="n"/>
      <c r="BQ508" s="2" t="n"/>
      <c r="BR508" s="2" t="n"/>
      <c r="BS508" s="2" t="n"/>
      <c r="BT508" s="2" t="n"/>
      <c r="BU508" s="2" t="n"/>
      <c r="BV508" s="2" t="n"/>
      <c r="BW508" s="2" t="n"/>
    </row>
    <row r="509" ht="15.75" customFormat="1" customHeight="1" s="40">
      <c r="A509" s="54">
        <f>IF(F509&lt;&gt;"",1+MAX($A$2:A508),"")</f>
        <v/>
      </c>
      <c r="B509" s="381" t="n"/>
      <c r="C509" s="300" t="inlineStr">
        <is>
          <t>SITE FURNISHING</t>
        </is>
      </c>
      <c r="D509" s="370" t="n"/>
      <c r="E509" s="45" t="n"/>
      <c r="F509" s="370" t="n"/>
      <c r="G509" s="49" t="n"/>
      <c r="H509" s="364" t="n"/>
      <c r="I509" s="365" t="n"/>
      <c r="J509" s="371" t="n"/>
      <c r="K509" s="367" t="n"/>
      <c r="L509" s="368" t="n"/>
      <c r="M509" s="369" t="n"/>
      <c r="N509" s="18" t="n"/>
      <c r="O509" s="2" t="n"/>
      <c r="P509" s="2" t="n"/>
      <c r="Q509" s="2" t="n"/>
      <c r="R509" s="2" t="n"/>
      <c r="S509" s="2" t="n"/>
      <c r="T509" s="2" t="n"/>
      <c r="U509" s="2" t="n"/>
      <c r="V509" s="2" t="n"/>
      <c r="W509" s="2" t="n"/>
      <c r="X509" s="2" t="n"/>
      <c r="Y509" s="2" t="n"/>
      <c r="Z509" s="2" t="n"/>
      <c r="AA509" s="2" t="n"/>
      <c r="AB509" s="2" t="n"/>
      <c r="AC509" s="2" t="n"/>
      <c r="AD509" s="2" t="n"/>
      <c r="AE509" s="2" t="n"/>
      <c r="AF509" s="2" t="n"/>
      <c r="AG509" s="2" t="n"/>
      <c r="AH509" s="2" t="n"/>
      <c r="AI509" s="2" t="n"/>
      <c r="AJ509" s="2" t="n"/>
      <c r="AK509" s="2" t="n"/>
      <c r="AL509" s="2" t="n"/>
      <c r="AM509" s="2" t="n"/>
      <c r="AN509" s="2" t="n"/>
      <c r="AO509" s="2" t="n"/>
      <c r="AP509" s="2" t="n"/>
      <c r="AQ509" s="2" t="n"/>
      <c r="AR509" s="2" t="n"/>
      <c r="AS509" s="2" t="n"/>
      <c r="AT509" s="2" t="n"/>
      <c r="AU509" s="2" t="n"/>
      <c r="AV509" s="2" t="n"/>
      <c r="AW509" s="2" t="n"/>
      <c r="AX509" s="2" t="n"/>
      <c r="AY509" s="2" t="n"/>
      <c r="AZ509" s="2" t="n"/>
      <c r="BA509" s="2" t="n"/>
      <c r="BB509" s="2" t="n"/>
      <c r="BC509" s="2" t="n"/>
      <c r="BD509" s="2" t="n"/>
      <c r="BE509" s="2" t="n"/>
      <c r="BF509" s="2" t="n"/>
      <c r="BG509" s="2" t="n"/>
      <c r="BH509" s="2" t="n"/>
      <c r="BI509" s="2" t="n"/>
      <c r="BJ509" s="2" t="n"/>
      <c r="BK509" s="2" t="n"/>
      <c r="BL509" s="2" t="n"/>
      <c r="BM509" s="2" t="n"/>
      <c r="BN509" s="2" t="n"/>
      <c r="BO509" s="2" t="n"/>
      <c r="BP509" s="2" t="n"/>
      <c r="BQ509" s="2" t="n"/>
      <c r="BR509" s="2" t="n"/>
      <c r="BS509" s="2" t="n"/>
      <c r="BT509" s="2" t="n"/>
      <c r="BU509" s="2" t="n"/>
      <c r="BV509" s="2" t="n"/>
      <c r="BW509" s="2" t="n"/>
    </row>
    <row r="510" ht="15.75" customFormat="1" customHeight="1" s="40">
      <c r="A510" s="54">
        <f>IF(F510&lt;&gt;"",1+MAX($A$2:A509),"")</f>
        <v/>
      </c>
      <c r="B510" s="381" t="n"/>
      <c r="C510" s="53" t="inlineStr">
        <is>
          <t>1'-6''x5'-6'' Bench</t>
        </is>
      </c>
      <c r="D510" s="370" t="n">
        <v>4</v>
      </c>
      <c r="E510" s="45" t="n">
        <v>0</v>
      </c>
      <c r="F510" s="370">
        <f>(1+E510)*D510</f>
        <v/>
      </c>
      <c r="G510" s="49" t="inlineStr">
        <is>
          <t>EA</t>
        </is>
      </c>
      <c r="H510" s="364" t="n">
        <v>375</v>
      </c>
      <c r="I510" s="365">
        <f>H510*F510</f>
        <v/>
      </c>
      <c r="J510" s="366" t="n">
        <v>110</v>
      </c>
      <c r="K510" s="367">
        <f>J510*F510</f>
        <v/>
      </c>
      <c r="L510" s="368">
        <f>K510+I510</f>
        <v/>
      </c>
      <c r="M510" s="369" t="n"/>
      <c r="N510" s="18" t="n"/>
      <c r="O510" s="2" t="n"/>
      <c r="P510" s="2" t="n"/>
      <c r="Q510" s="2" t="n"/>
      <c r="R510" s="2" t="n"/>
      <c r="S510" s="2" t="n"/>
      <c r="T510" s="2" t="n"/>
      <c r="U510" s="2" t="n"/>
      <c r="V510" s="2" t="n"/>
      <c r="W510" s="2" t="n"/>
      <c r="X510" s="2" t="n"/>
      <c r="Y510" s="2" t="n"/>
      <c r="Z510" s="2" t="n"/>
      <c r="AA510" s="2" t="n"/>
      <c r="AB510" s="2" t="n"/>
      <c r="AC510" s="2" t="n"/>
      <c r="AD510" s="2" t="n"/>
      <c r="AE510" s="2" t="n"/>
      <c r="AF510" s="2" t="n"/>
      <c r="AG510" s="2" t="n"/>
      <c r="AH510" s="2" t="n"/>
      <c r="AI510" s="2" t="n"/>
      <c r="AJ510" s="2" t="n"/>
      <c r="AK510" s="2" t="n"/>
      <c r="AL510" s="2" t="n"/>
      <c r="AM510" s="2" t="n"/>
      <c r="AN510" s="2" t="n"/>
      <c r="AO510" s="2" t="n"/>
      <c r="AP510" s="2" t="n"/>
      <c r="AQ510" s="2" t="n"/>
      <c r="AR510" s="2" t="n"/>
      <c r="AS510" s="2" t="n"/>
      <c r="AT510" s="2" t="n"/>
      <c r="AU510" s="2" t="n"/>
      <c r="AV510" s="2" t="n"/>
      <c r="AW510" s="2" t="n"/>
      <c r="AX510" s="2" t="n"/>
      <c r="AY510" s="2" t="n"/>
      <c r="AZ510" s="2" t="n"/>
      <c r="BA510" s="2" t="n"/>
      <c r="BB510" s="2" t="n"/>
      <c r="BC510" s="2" t="n"/>
      <c r="BD510" s="2" t="n"/>
      <c r="BE510" s="2" t="n"/>
      <c r="BF510" s="2" t="n"/>
      <c r="BG510" s="2" t="n"/>
      <c r="BH510" s="2" t="n"/>
      <c r="BI510" s="2" t="n"/>
      <c r="BJ510" s="2" t="n"/>
      <c r="BK510" s="2" t="n"/>
      <c r="BL510" s="2" t="n"/>
      <c r="BM510" s="2" t="n"/>
      <c r="BN510" s="2" t="n"/>
      <c r="BO510" s="2" t="n"/>
      <c r="BP510" s="2" t="n"/>
      <c r="BQ510" s="2" t="n"/>
      <c r="BR510" s="2" t="n"/>
      <c r="BS510" s="2" t="n"/>
      <c r="BT510" s="2" t="n"/>
      <c r="BU510" s="2" t="n"/>
      <c r="BV510" s="2" t="n"/>
      <c r="BW510" s="2" t="n"/>
    </row>
    <row r="511" ht="15.75" customFormat="1" customHeight="1" s="40">
      <c r="A511" s="54">
        <f>IF(F511&lt;&gt;"",1+MAX($A$2:A510),"")</f>
        <v/>
      </c>
      <c r="B511" s="381" t="n"/>
      <c r="C511" s="300" t="inlineStr">
        <is>
          <t>PARKING SPACES</t>
        </is>
      </c>
      <c r="D511" s="370" t="n"/>
      <c r="E511" s="45" t="n"/>
      <c r="F511" s="370" t="n"/>
      <c r="G511" s="49" t="n"/>
      <c r="H511" s="364" t="n"/>
      <c r="I511" s="365" t="n"/>
      <c r="J511" s="371" t="n"/>
      <c r="K511" s="367" t="n"/>
      <c r="L511" s="368" t="n"/>
      <c r="M511" s="369" t="n"/>
      <c r="N511" s="18" t="n"/>
      <c r="O511" s="2" t="n"/>
      <c r="P511" s="2" t="n"/>
      <c r="Q511" s="2" t="n"/>
      <c r="R511" s="2" t="n"/>
      <c r="S511" s="2" t="n"/>
      <c r="T511" s="2" t="n"/>
      <c r="U511" s="2" t="n"/>
      <c r="V511" s="2" t="n"/>
      <c r="W511" s="2" t="n"/>
      <c r="X511" s="2" t="n"/>
      <c r="Y511" s="2" t="n"/>
      <c r="Z511" s="2" t="n"/>
      <c r="AA511" s="2" t="n"/>
      <c r="AB511" s="2" t="n"/>
      <c r="AC511" s="2" t="n"/>
      <c r="AD511" s="2" t="n"/>
      <c r="AE511" s="2" t="n"/>
      <c r="AF511" s="2" t="n"/>
      <c r="AG511" s="2" t="n"/>
      <c r="AH511" s="2" t="n"/>
      <c r="AI511" s="2" t="n"/>
      <c r="AJ511" s="2" t="n"/>
      <c r="AK511" s="2" t="n"/>
      <c r="AL511" s="2" t="n"/>
      <c r="AM511" s="2" t="n"/>
      <c r="AN511" s="2" t="n"/>
      <c r="AO511" s="2" t="n"/>
      <c r="AP511" s="2" t="n"/>
      <c r="AQ511" s="2" t="n"/>
      <c r="AR511" s="2" t="n"/>
      <c r="AS511" s="2" t="n"/>
      <c r="AT511" s="2" t="n"/>
      <c r="AU511" s="2" t="n"/>
      <c r="AV511" s="2" t="n"/>
      <c r="AW511" s="2" t="n"/>
      <c r="AX511" s="2" t="n"/>
      <c r="AY511" s="2" t="n"/>
      <c r="AZ511" s="2" t="n"/>
      <c r="BA511" s="2" t="n"/>
      <c r="BB511" s="2" t="n"/>
      <c r="BC511" s="2" t="n"/>
      <c r="BD511" s="2" t="n"/>
      <c r="BE511" s="2" t="n"/>
      <c r="BF511" s="2" t="n"/>
      <c r="BG511" s="2" t="n"/>
      <c r="BH511" s="2" t="n"/>
      <c r="BI511" s="2" t="n"/>
      <c r="BJ511" s="2" t="n"/>
      <c r="BK511" s="2" t="n"/>
      <c r="BL511" s="2" t="n"/>
      <c r="BM511" s="2" t="n"/>
      <c r="BN511" s="2" t="n"/>
      <c r="BO511" s="2" t="n"/>
      <c r="BP511" s="2" t="n"/>
      <c r="BQ511" s="2" t="n"/>
      <c r="BR511" s="2" t="n"/>
      <c r="BS511" s="2" t="n"/>
      <c r="BT511" s="2" t="n"/>
      <c r="BU511" s="2" t="n"/>
      <c r="BV511" s="2" t="n"/>
      <c r="BW511" s="2" t="n"/>
    </row>
    <row r="512" ht="15.75" customFormat="1" customHeight="1" s="40">
      <c r="A512" s="54">
        <f>IF(F512&lt;&gt;"",1+MAX($A$2:A511),"")</f>
        <v/>
      </c>
      <c r="B512" s="381" t="n"/>
      <c r="C512" s="53" t="inlineStr">
        <is>
          <t>3'-0''x6'-0'' Short Term Bike Rack</t>
        </is>
      </c>
      <c r="D512" s="370" t="n">
        <v>6</v>
      </c>
      <c r="E512" s="45" t="n">
        <v>0</v>
      </c>
      <c r="F512" s="370">
        <f>(1+E512)*D512</f>
        <v/>
      </c>
      <c r="G512" s="49" t="inlineStr">
        <is>
          <t>EA</t>
        </is>
      </c>
      <c r="H512" s="364" t="n">
        <v>325</v>
      </c>
      <c r="I512" s="365">
        <f>H512*F512</f>
        <v/>
      </c>
      <c r="J512" s="366" t="n">
        <v>120</v>
      </c>
      <c r="K512" s="367">
        <f>J512*F512</f>
        <v/>
      </c>
      <c r="L512" s="368">
        <f>K512+I512</f>
        <v/>
      </c>
      <c r="M512" s="369" t="n"/>
      <c r="N512" s="18" t="n"/>
      <c r="O512" s="2" t="n"/>
      <c r="P512" s="2" t="n"/>
      <c r="Q512" s="2" t="n"/>
      <c r="R512" s="2" t="n"/>
      <c r="S512" s="2" t="n"/>
      <c r="T512" s="2" t="n"/>
      <c r="U512" s="2" t="n"/>
      <c r="V512" s="2" t="n"/>
      <c r="W512" s="2" t="n"/>
      <c r="X512" s="2" t="n"/>
      <c r="Y512" s="2" t="n"/>
      <c r="Z512" s="2" t="n"/>
      <c r="AA512" s="2" t="n"/>
      <c r="AB512" s="2" t="n"/>
      <c r="AC512" s="2" t="n"/>
      <c r="AD512" s="2" t="n"/>
      <c r="AE512" s="2" t="n"/>
      <c r="AF512" s="2" t="n"/>
      <c r="AG512" s="2" t="n"/>
      <c r="AH512" s="2" t="n"/>
      <c r="AI512" s="2" t="n"/>
      <c r="AJ512" s="2" t="n"/>
      <c r="AK512" s="2" t="n"/>
      <c r="AL512" s="2" t="n"/>
      <c r="AM512" s="2" t="n"/>
      <c r="AN512" s="2" t="n"/>
      <c r="AO512" s="2" t="n"/>
      <c r="AP512" s="2" t="n"/>
      <c r="AQ512" s="2" t="n"/>
      <c r="AR512" s="2" t="n"/>
      <c r="AS512" s="2" t="n"/>
      <c r="AT512" s="2" t="n"/>
      <c r="AU512" s="2" t="n"/>
      <c r="AV512" s="2" t="n"/>
      <c r="AW512" s="2" t="n"/>
      <c r="AX512" s="2" t="n"/>
      <c r="AY512" s="2" t="n"/>
      <c r="AZ512" s="2" t="n"/>
      <c r="BA512" s="2" t="n"/>
      <c r="BB512" s="2" t="n"/>
      <c r="BC512" s="2" t="n"/>
      <c r="BD512" s="2" t="n"/>
      <c r="BE512" s="2" t="n"/>
      <c r="BF512" s="2" t="n"/>
      <c r="BG512" s="2" t="n"/>
      <c r="BH512" s="2" t="n"/>
      <c r="BI512" s="2" t="n"/>
      <c r="BJ512" s="2" t="n"/>
      <c r="BK512" s="2" t="n"/>
      <c r="BL512" s="2" t="n"/>
      <c r="BM512" s="2" t="n"/>
      <c r="BN512" s="2" t="n"/>
      <c r="BO512" s="2" t="n"/>
      <c r="BP512" s="2" t="n"/>
      <c r="BQ512" s="2" t="n"/>
      <c r="BR512" s="2" t="n"/>
      <c r="BS512" s="2" t="n"/>
      <c r="BT512" s="2" t="n"/>
      <c r="BU512" s="2" t="n"/>
      <c r="BV512" s="2" t="n"/>
      <c r="BW512" s="2" t="n"/>
    </row>
    <row r="513" ht="15.75" customFormat="1" customHeight="1" s="40">
      <c r="A513" s="54">
        <f>IF(F513&lt;&gt;"",1+MAX($A$2:A512),"")</f>
        <v/>
      </c>
      <c r="B513" s="381" t="n"/>
      <c r="C513" s="53" t="inlineStr">
        <is>
          <t>1'-6''X6'-0'' Long Term Bike Parking</t>
        </is>
      </c>
      <c r="D513" s="370" t="n">
        <v>56</v>
      </c>
      <c r="E513" s="45" t="n">
        <v>0</v>
      </c>
      <c r="F513" s="370">
        <f>(1+E513)*D513</f>
        <v/>
      </c>
      <c r="G513" s="49" t="inlineStr">
        <is>
          <t>EA</t>
        </is>
      </c>
      <c r="H513" s="364" t="n">
        <v>378</v>
      </c>
      <c r="I513" s="365">
        <f>H513*F513</f>
        <v/>
      </c>
      <c r="J513" s="366" t="n">
        <v>130</v>
      </c>
      <c r="K513" s="367">
        <f>J513*F513</f>
        <v/>
      </c>
      <c r="L513" s="368">
        <f>K513+I513</f>
        <v/>
      </c>
      <c r="M513" s="369" t="n"/>
      <c r="N513" s="18" t="n"/>
      <c r="O513" s="2" t="n"/>
      <c r="P513" s="2" t="n"/>
      <c r="Q513" s="2" t="n"/>
      <c r="R513" s="2" t="n"/>
      <c r="S513" s="2" t="n"/>
      <c r="T513" s="2" t="n"/>
      <c r="U513" s="2" t="n"/>
      <c r="V513" s="2" t="n"/>
      <c r="W513" s="2" t="n"/>
      <c r="X513" s="2" t="n"/>
      <c r="Y513" s="2" t="n"/>
      <c r="Z513" s="2" t="n"/>
      <c r="AA513" s="2" t="n"/>
      <c r="AB513" s="2" t="n"/>
      <c r="AC513" s="2" t="n"/>
      <c r="AD513" s="2" t="n"/>
      <c r="AE513" s="2" t="n"/>
      <c r="AF513" s="2" t="n"/>
      <c r="AG513" s="2" t="n"/>
      <c r="AH513" s="2" t="n"/>
      <c r="AI513" s="2" t="n"/>
      <c r="AJ513" s="2" t="n"/>
      <c r="AK513" s="2" t="n"/>
      <c r="AL513" s="2" t="n"/>
      <c r="AM513" s="2" t="n"/>
      <c r="AN513" s="2" t="n"/>
      <c r="AO513" s="2" t="n"/>
      <c r="AP513" s="2" t="n"/>
      <c r="AQ513" s="2" t="n"/>
      <c r="AR513" s="2" t="n"/>
      <c r="AS513" s="2" t="n"/>
      <c r="AT513" s="2" t="n"/>
      <c r="AU513" s="2" t="n"/>
      <c r="AV513" s="2" t="n"/>
      <c r="AW513" s="2" t="n"/>
      <c r="AX513" s="2" t="n"/>
      <c r="AY513" s="2" t="n"/>
      <c r="AZ513" s="2" t="n"/>
      <c r="BA513" s="2" t="n"/>
      <c r="BB513" s="2" t="n"/>
      <c r="BC513" s="2" t="n"/>
      <c r="BD513" s="2" t="n"/>
      <c r="BE513" s="2" t="n"/>
      <c r="BF513" s="2" t="n"/>
      <c r="BG513" s="2" t="n"/>
      <c r="BH513" s="2" t="n"/>
      <c r="BI513" s="2" t="n"/>
      <c r="BJ513" s="2" t="n"/>
      <c r="BK513" s="2" t="n"/>
      <c r="BL513" s="2" t="n"/>
      <c r="BM513" s="2" t="n"/>
      <c r="BN513" s="2" t="n"/>
      <c r="BO513" s="2" t="n"/>
      <c r="BP513" s="2" t="n"/>
      <c r="BQ513" s="2" t="n"/>
      <c r="BR513" s="2" t="n"/>
      <c r="BS513" s="2" t="n"/>
      <c r="BT513" s="2" t="n"/>
      <c r="BU513" s="2" t="n"/>
      <c r="BV513" s="2" t="n"/>
      <c r="BW513" s="2" t="n"/>
    </row>
    <row r="514" ht="15.75" customFormat="1" customHeight="1" s="40">
      <c r="A514" s="54">
        <f>IF(F514&lt;&gt;"",1+MAX($A$2:A513),"")</f>
        <v/>
      </c>
      <c r="B514" s="381" t="n"/>
      <c r="C514" s="300" t="inlineStr">
        <is>
          <t>LANDSCAPING</t>
        </is>
      </c>
      <c r="D514" s="370" t="n"/>
      <c r="E514" s="45" t="n"/>
      <c r="F514" s="370" t="n"/>
      <c r="G514" s="49" t="n"/>
      <c r="H514" s="364" t="n"/>
      <c r="I514" s="365" t="n"/>
      <c r="J514" s="371" t="n"/>
      <c r="K514" s="367" t="n"/>
      <c r="L514" s="368" t="n"/>
      <c r="M514" s="369" t="n"/>
      <c r="N514" s="18" t="n"/>
      <c r="O514" s="2" t="n"/>
      <c r="P514" s="2" t="n"/>
      <c r="Q514" s="2" t="n"/>
      <c r="R514" s="2" t="n"/>
      <c r="S514" s="2" t="n"/>
      <c r="T514" s="2" t="n"/>
      <c r="U514" s="2" t="n"/>
      <c r="V514" s="2" t="n"/>
      <c r="W514" s="2" t="n"/>
      <c r="X514" s="2" t="n"/>
      <c r="Y514" s="2" t="n"/>
      <c r="Z514" s="2" t="n"/>
      <c r="AA514" s="2" t="n"/>
      <c r="AB514" s="2" t="n"/>
      <c r="AC514" s="2" t="n"/>
      <c r="AD514" s="2" t="n"/>
      <c r="AE514" s="2" t="n"/>
      <c r="AF514" s="2" t="n"/>
      <c r="AG514" s="2" t="n"/>
      <c r="AH514" s="2" t="n"/>
      <c r="AI514" s="2" t="n"/>
      <c r="AJ514" s="2" t="n"/>
      <c r="AK514" s="2" t="n"/>
      <c r="AL514" s="2" t="n"/>
      <c r="AM514" s="2" t="n"/>
      <c r="AN514" s="2" t="n"/>
      <c r="AO514" s="2" t="n"/>
      <c r="AP514" s="2" t="n"/>
      <c r="AQ514" s="2" t="n"/>
      <c r="AR514" s="2" t="n"/>
      <c r="AS514" s="2" t="n"/>
      <c r="AT514" s="2" t="n"/>
      <c r="AU514" s="2" t="n"/>
      <c r="AV514" s="2" t="n"/>
      <c r="AW514" s="2" t="n"/>
      <c r="AX514" s="2" t="n"/>
      <c r="AY514" s="2" t="n"/>
      <c r="AZ514" s="2" t="n"/>
      <c r="BA514" s="2" t="n"/>
      <c r="BB514" s="2" t="n"/>
      <c r="BC514" s="2" t="n"/>
      <c r="BD514" s="2" t="n"/>
      <c r="BE514" s="2" t="n"/>
      <c r="BF514" s="2" t="n"/>
      <c r="BG514" s="2" t="n"/>
      <c r="BH514" s="2" t="n"/>
      <c r="BI514" s="2" t="n"/>
      <c r="BJ514" s="2" t="n"/>
      <c r="BK514" s="2" t="n"/>
      <c r="BL514" s="2" t="n"/>
      <c r="BM514" s="2" t="n"/>
      <c r="BN514" s="2" t="n"/>
      <c r="BO514" s="2" t="n"/>
      <c r="BP514" s="2" t="n"/>
      <c r="BQ514" s="2" t="n"/>
      <c r="BR514" s="2" t="n"/>
      <c r="BS514" s="2" t="n"/>
      <c r="BT514" s="2" t="n"/>
      <c r="BU514" s="2" t="n"/>
      <c r="BV514" s="2" t="n"/>
      <c r="BW514" s="2" t="n"/>
    </row>
    <row r="515" ht="15.75" customFormat="1" customHeight="1" s="40">
      <c r="A515" s="54">
        <f>IF(F515&lt;&gt;"",1+MAX($A$2:A514),"")</f>
        <v/>
      </c>
      <c r="B515" s="381" t="n"/>
      <c r="C515" s="301" t="inlineStr">
        <is>
          <t>SHRUBS</t>
        </is>
      </c>
      <c r="D515" s="370" t="n"/>
      <c r="E515" s="45" t="n"/>
      <c r="F515" s="370" t="n"/>
      <c r="G515" s="49" t="n"/>
      <c r="H515" s="364" t="n"/>
      <c r="I515" s="365" t="n"/>
      <c r="J515" s="371" t="n"/>
      <c r="K515" s="367" t="n"/>
      <c r="L515" s="368" t="n"/>
      <c r="M515" s="369" t="n"/>
      <c r="N515" s="18" t="n"/>
      <c r="O515" s="2" t="n"/>
      <c r="P515" s="2" t="n"/>
      <c r="Q515" s="2" t="n"/>
      <c r="R515" s="2" t="n"/>
      <c r="S515" s="2" t="n"/>
      <c r="T515" s="2" t="n"/>
      <c r="U515" s="2" t="n"/>
      <c r="V515" s="2" t="n"/>
      <c r="W515" s="2" t="n"/>
      <c r="X515" s="2" t="n"/>
      <c r="Y515" s="2" t="n"/>
      <c r="Z515" s="2" t="n"/>
      <c r="AA515" s="2" t="n"/>
      <c r="AB515" s="2" t="n"/>
      <c r="AC515" s="2" t="n"/>
      <c r="AD515" s="2" t="n"/>
      <c r="AE515" s="2" t="n"/>
      <c r="AF515" s="2" t="n"/>
      <c r="AG515" s="2" t="n"/>
      <c r="AH515" s="2" t="n"/>
      <c r="AI515" s="2" t="n"/>
      <c r="AJ515" s="2" t="n"/>
      <c r="AK515" s="2" t="n"/>
      <c r="AL515" s="2" t="n"/>
      <c r="AM515" s="2" t="n"/>
      <c r="AN515" s="2" t="n"/>
      <c r="AO515" s="2" t="n"/>
      <c r="AP515" s="2" t="n"/>
      <c r="AQ515" s="2" t="n"/>
      <c r="AR515" s="2" t="n"/>
      <c r="AS515" s="2" t="n"/>
      <c r="AT515" s="2" t="n"/>
      <c r="AU515" s="2" t="n"/>
      <c r="AV515" s="2" t="n"/>
      <c r="AW515" s="2" t="n"/>
      <c r="AX515" s="2" t="n"/>
      <c r="AY515" s="2" t="n"/>
      <c r="AZ515" s="2" t="n"/>
      <c r="BA515" s="2" t="n"/>
      <c r="BB515" s="2" t="n"/>
      <c r="BC515" s="2" t="n"/>
      <c r="BD515" s="2" t="n"/>
      <c r="BE515" s="2" t="n"/>
      <c r="BF515" s="2" t="n"/>
      <c r="BG515" s="2" t="n"/>
      <c r="BH515" s="2" t="n"/>
      <c r="BI515" s="2" t="n"/>
      <c r="BJ515" s="2" t="n"/>
      <c r="BK515" s="2" t="n"/>
      <c r="BL515" s="2" t="n"/>
      <c r="BM515" s="2" t="n"/>
      <c r="BN515" s="2" t="n"/>
      <c r="BO515" s="2" t="n"/>
      <c r="BP515" s="2" t="n"/>
      <c r="BQ515" s="2" t="n"/>
      <c r="BR515" s="2" t="n"/>
      <c r="BS515" s="2" t="n"/>
      <c r="BT515" s="2" t="n"/>
      <c r="BU515" s="2" t="n"/>
      <c r="BV515" s="2" t="n"/>
      <c r="BW515" s="2" t="n"/>
    </row>
    <row r="516" ht="31.5" customFormat="1" customHeight="1" s="40">
      <c r="A516" s="54">
        <f>IF(F516&lt;&gt;"",1+MAX($A$2:A515),"")</f>
        <v/>
      </c>
      <c r="B516" s="381" t="n"/>
      <c r="C516" s="53" t="inlineStr">
        <is>
          <t>Botanical Name: Lagerstroemia Indica X Faurei Muskogee, 
Common Name: Muskogee Crape Myrtle, Size: 24'' Box</t>
        </is>
      </c>
      <c r="D516" s="370" t="n">
        <v>6</v>
      </c>
      <c r="E516" s="45" t="n">
        <v>0</v>
      </c>
      <c r="F516" s="370">
        <f>(1+E516)*D516</f>
        <v/>
      </c>
      <c r="G516" s="49" t="inlineStr">
        <is>
          <t>EA</t>
        </is>
      </c>
      <c r="H516" s="364" t="n">
        <v>125</v>
      </c>
      <c r="I516" s="365">
        <f>H516*F516</f>
        <v/>
      </c>
      <c r="J516" s="366" t="n">
        <v>65</v>
      </c>
      <c r="K516" s="367">
        <f>J516*F516</f>
        <v/>
      </c>
      <c r="L516" s="368">
        <f>K516+I516</f>
        <v/>
      </c>
      <c r="M516" s="369" t="n"/>
      <c r="N516" s="18" t="n"/>
      <c r="O516" s="2" t="n"/>
      <c r="P516" s="2" t="n"/>
      <c r="Q516" s="2" t="n"/>
      <c r="R516" s="2" t="n"/>
      <c r="S516" s="2" t="n"/>
      <c r="T516" s="2" t="n"/>
      <c r="U516" s="2" t="n"/>
      <c r="V516" s="2" t="n"/>
      <c r="W516" s="2" t="n"/>
      <c r="X516" s="2" t="n"/>
      <c r="Y516" s="2" t="n"/>
      <c r="Z516" s="2" t="n"/>
      <c r="AA516" s="2" t="n"/>
      <c r="AB516" s="2" t="n"/>
      <c r="AC516" s="2" t="n"/>
      <c r="AD516" s="2" t="n"/>
      <c r="AE516" s="2" t="n"/>
      <c r="AF516" s="2" t="n"/>
      <c r="AG516" s="2" t="n"/>
      <c r="AH516" s="2" t="n"/>
      <c r="AI516" s="2" t="n"/>
      <c r="AJ516" s="2" t="n"/>
      <c r="AK516" s="2" t="n"/>
      <c r="AL516" s="2" t="n"/>
      <c r="AM516" s="2" t="n"/>
      <c r="AN516" s="2" t="n"/>
      <c r="AO516" s="2" t="n"/>
      <c r="AP516" s="2" t="n"/>
      <c r="AQ516" s="2" t="n"/>
      <c r="AR516" s="2" t="n"/>
      <c r="AS516" s="2" t="n"/>
      <c r="AT516" s="2" t="n"/>
      <c r="AU516" s="2" t="n"/>
      <c r="AV516" s="2" t="n"/>
      <c r="AW516" s="2" t="n"/>
      <c r="AX516" s="2" t="n"/>
      <c r="AY516" s="2" t="n"/>
      <c r="AZ516" s="2" t="n"/>
      <c r="BA516" s="2" t="n"/>
      <c r="BB516" s="2" t="n"/>
      <c r="BC516" s="2" t="n"/>
      <c r="BD516" s="2" t="n"/>
      <c r="BE516" s="2" t="n"/>
      <c r="BF516" s="2" t="n"/>
      <c r="BG516" s="2" t="n"/>
      <c r="BH516" s="2" t="n"/>
      <c r="BI516" s="2" t="n"/>
      <c r="BJ516" s="2" t="n"/>
      <c r="BK516" s="2" t="n"/>
      <c r="BL516" s="2" t="n"/>
      <c r="BM516" s="2" t="n"/>
      <c r="BN516" s="2" t="n"/>
      <c r="BO516" s="2" t="n"/>
      <c r="BP516" s="2" t="n"/>
      <c r="BQ516" s="2" t="n"/>
      <c r="BR516" s="2" t="n"/>
      <c r="BS516" s="2" t="n"/>
      <c r="BT516" s="2" t="n"/>
      <c r="BU516" s="2" t="n"/>
      <c r="BV516" s="2" t="n"/>
      <c r="BW516" s="2" t="n"/>
    </row>
    <row r="517" ht="31.5" customFormat="1" customHeight="1" s="40">
      <c r="A517" s="54">
        <f>IF(F517&lt;&gt;"",1+MAX($A$2:A516),"")</f>
        <v/>
      </c>
      <c r="B517" s="381" t="n"/>
      <c r="C517" s="53" t="inlineStr">
        <is>
          <t>Botanical Name: Washington Hybrida, 
Common Name: Hybrid Fan Palm, Size: 20'-0'' B.T.H.</t>
        </is>
      </c>
      <c r="D517" s="370" t="n">
        <v>11</v>
      </c>
      <c r="E517" s="45" t="n">
        <v>0</v>
      </c>
      <c r="F517" s="370">
        <f>(1+E517)*D517</f>
        <v/>
      </c>
      <c r="G517" s="49" t="inlineStr">
        <is>
          <t>EA</t>
        </is>
      </c>
      <c r="H517" s="364" t="n">
        <v>225</v>
      </c>
      <c r="I517" s="365">
        <f>H517*F517</f>
        <v/>
      </c>
      <c r="J517" s="366" t="n">
        <v>78</v>
      </c>
      <c r="K517" s="367">
        <f>J517*F517</f>
        <v/>
      </c>
      <c r="L517" s="368">
        <f>K517+I517</f>
        <v/>
      </c>
      <c r="M517" s="369" t="n"/>
      <c r="N517" s="18" t="n"/>
      <c r="O517" s="2" t="n"/>
      <c r="P517" s="2" t="n"/>
      <c r="Q517" s="2" t="n"/>
      <c r="R517" s="2" t="n"/>
      <c r="S517" s="2" t="n"/>
      <c r="T517" s="2" t="n"/>
      <c r="U517" s="2" t="n"/>
      <c r="V517" s="2" t="n"/>
      <c r="W517" s="2" t="n"/>
      <c r="X517" s="2" t="n"/>
      <c r="Y517" s="2" t="n"/>
      <c r="Z517" s="2" t="n"/>
      <c r="AA517" s="2" t="n"/>
      <c r="AB517" s="2" t="n"/>
      <c r="AC517" s="2" t="n"/>
      <c r="AD517" s="2" t="n"/>
      <c r="AE517" s="2" t="n"/>
      <c r="AF517" s="2" t="n"/>
      <c r="AG517" s="2" t="n"/>
      <c r="AH517" s="2" t="n"/>
      <c r="AI517" s="2" t="n"/>
      <c r="AJ517" s="2" t="n"/>
      <c r="AK517" s="2" t="n"/>
      <c r="AL517" s="2" t="n"/>
      <c r="AM517" s="2" t="n"/>
      <c r="AN517" s="2" t="n"/>
      <c r="AO517" s="2" t="n"/>
      <c r="AP517" s="2" t="n"/>
      <c r="AQ517" s="2" t="n"/>
      <c r="AR517" s="2" t="n"/>
      <c r="AS517" s="2" t="n"/>
      <c r="AT517" s="2" t="n"/>
      <c r="AU517" s="2" t="n"/>
      <c r="AV517" s="2" t="n"/>
      <c r="AW517" s="2" t="n"/>
      <c r="AX517" s="2" t="n"/>
      <c r="AY517" s="2" t="n"/>
      <c r="AZ517" s="2" t="n"/>
      <c r="BA517" s="2" t="n"/>
      <c r="BB517" s="2" t="n"/>
      <c r="BC517" s="2" t="n"/>
      <c r="BD517" s="2" t="n"/>
      <c r="BE517" s="2" t="n"/>
      <c r="BF517" s="2" t="n"/>
      <c r="BG517" s="2" t="n"/>
      <c r="BH517" s="2" t="n"/>
      <c r="BI517" s="2" t="n"/>
      <c r="BJ517" s="2" t="n"/>
      <c r="BK517" s="2" t="n"/>
      <c r="BL517" s="2" t="n"/>
      <c r="BM517" s="2" t="n"/>
      <c r="BN517" s="2" t="n"/>
      <c r="BO517" s="2" t="n"/>
      <c r="BP517" s="2" t="n"/>
      <c r="BQ517" s="2" t="n"/>
      <c r="BR517" s="2" t="n"/>
      <c r="BS517" s="2" t="n"/>
      <c r="BT517" s="2" t="n"/>
      <c r="BU517" s="2" t="n"/>
      <c r="BV517" s="2" t="n"/>
      <c r="BW517" s="2" t="n"/>
    </row>
    <row r="518" ht="31.5" customFormat="1" customHeight="1" s="40">
      <c r="A518" s="54">
        <f>IF(F518&lt;&gt;"",1+MAX($A$2:A517),"")</f>
        <v/>
      </c>
      <c r="B518" s="381" t="n"/>
      <c r="C518" s="53" t="inlineStr">
        <is>
          <t>Botanical Name: Olea Europaea Monher, 
Common Name: Majestic Beauty Fruitless Olive, Size: 24'' Box</t>
        </is>
      </c>
      <c r="D518" s="370" t="n">
        <v>4</v>
      </c>
      <c r="E518" s="45" t="n">
        <v>0</v>
      </c>
      <c r="F518" s="370">
        <f>(1+E518)*D518</f>
        <v/>
      </c>
      <c r="G518" s="49" t="inlineStr">
        <is>
          <t>EA</t>
        </is>
      </c>
      <c r="H518" s="364" t="n">
        <v>184</v>
      </c>
      <c r="I518" s="365">
        <f>H518*F518</f>
        <v/>
      </c>
      <c r="J518" s="366" t="n">
        <v>85</v>
      </c>
      <c r="K518" s="367">
        <f>J518*F518</f>
        <v/>
      </c>
      <c r="L518" s="368">
        <f>K518+I518</f>
        <v/>
      </c>
      <c r="M518" s="369" t="n"/>
      <c r="N518" s="18" t="n"/>
      <c r="O518" s="2" t="n"/>
      <c r="P518" s="2" t="n"/>
      <c r="Q518" s="2" t="n"/>
      <c r="R518" s="2" t="n"/>
      <c r="S518" s="2" t="n"/>
      <c r="T518" s="2" t="n"/>
      <c r="U518" s="2" t="n"/>
      <c r="V518" s="2" t="n"/>
      <c r="W518" s="2" t="n"/>
      <c r="X518" s="2" t="n"/>
      <c r="Y518" s="2" t="n"/>
      <c r="Z518" s="2" t="n"/>
      <c r="AA518" s="2" t="n"/>
      <c r="AB518" s="2" t="n"/>
      <c r="AC518" s="2" t="n"/>
      <c r="AD518" s="2" t="n"/>
      <c r="AE518" s="2" t="n"/>
      <c r="AF518" s="2" t="n"/>
      <c r="AG518" s="2" t="n"/>
      <c r="AH518" s="2" t="n"/>
      <c r="AI518" s="2" t="n"/>
      <c r="AJ518" s="2" t="n"/>
      <c r="AK518" s="2" t="n"/>
      <c r="AL518" s="2" t="n"/>
      <c r="AM518" s="2" t="n"/>
      <c r="AN518" s="2" t="n"/>
      <c r="AO518" s="2" t="n"/>
      <c r="AP518" s="2" t="n"/>
      <c r="AQ518" s="2" t="n"/>
      <c r="AR518" s="2" t="n"/>
      <c r="AS518" s="2" t="n"/>
      <c r="AT518" s="2" t="n"/>
      <c r="AU518" s="2" t="n"/>
      <c r="AV518" s="2" t="n"/>
      <c r="AW518" s="2" t="n"/>
      <c r="AX518" s="2" t="n"/>
      <c r="AY518" s="2" t="n"/>
      <c r="AZ518" s="2" t="n"/>
      <c r="BA518" s="2" t="n"/>
      <c r="BB518" s="2" t="n"/>
      <c r="BC518" s="2" t="n"/>
      <c r="BD518" s="2" t="n"/>
      <c r="BE518" s="2" t="n"/>
      <c r="BF518" s="2" t="n"/>
      <c r="BG518" s="2" t="n"/>
      <c r="BH518" s="2" t="n"/>
      <c r="BI518" s="2" t="n"/>
      <c r="BJ518" s="2" t="n"/>
      <c r="BK518" s="2" t="n"/>
      <c r="BL518" s="2" t="n"/>
      <c r="BM518" s="2" t="n"/>
      <c r="BN518" s="2" t="n"/>
      <c r="BO518" s="2" t="n"/>
      <c r="BP518" s="2" t="n"/>
      <c r="BQ518" s="2" t="n"/>
      <c r="BR518" s="2" t="n"/>
      <c r="BS518" s="2" t="n"/>
      <c r="BT518" s="2" t="n"/>
      <c r="BU518" s="2" t="n"/>
      <c r="BV518" s="2" t="n"/>
      <c r="BW518" s="2" t="n"/>
    </row>
    <row r="519" ht="31.5" customFormat="1" customHeight="1" s="40">
      <c r="A519" s="54">
        <f>IF(F519&lt;&gt;"",1+MAX($A$2:A518),"")</f>
        <v/>
      </c>
      <c r="B519" s="381" t="n"/>
      <c r="C519" s="53" t="inlineStr">
        <is>
          <t>Botanical Name: Metasequoia Glyptostroboides WAH-08AG' PP#29, 472, Common Name: Amber Glow Dawn Redwood, Size: 24'' Box</t>
        </is>
      </c>
      <c r="D519" s="370" t="n">
        <v>10</v>
      </c>
      <c r="E519" s="45" t="n">
        <v>0</v>
      </c>
      <c r="F519" s="370">
        <f>(1+E519)*D519</f>
        <v/>
      </c>
      <c r="G519" s="49" t="inlineStr">
        <is>
          <t>EA</t>
        </is>
      </c>
      <c r="H519" s="364" t="n">
        <v>150</v>
      </c>
      <c r="I519" s="365">
        <f>H519*F519</f>
        <v/>
      </c>
      <c r="J519" s="366" t="n">
        <v>68</v>
      </c>
      <c r="K519" s="367">
        <f>J519*F519</f>
        <v/>
      </c>
      <c r="L519" s="368">
        <f>K519+I519</f>
        <v/>
      </c>
      <c r="M519" s="369" t="n"/>
      <c r="N519" s="18" t="n"/>
      <c r="O519" s="2" t="n"/>
      <c r="P519" s="2" t="n"/>
      <c r="Q519" s="2" t="n"/>
      <c r="R519" s="2" t="n"/>
      <c r="S519" s="2" t="n"/>
      <c r="T519" s="2" t="n"/>
      <c r="U519" s="2" t="n"/>
      <c r="V519" s="2" t="n"/>
      <c r="W519" s="2" t="n"/>
      <c r="X519" s="2" t="n"/>
      <c r="Y519" s="2" t="n"/>
      <c r="Z519" s="2" t="n"/>
      <c r="AA519" s="2" t="n"/>
      <c r="AB519" s="2" t="n"/>
      <c r="AC519" s="2" t="n"/>
      <c r="AD519" s="2" t="n"/>
      <c r="AE519" s="2" t="n"/>
      <c r="AF519" s="2" t="n"/>
      <c r="AG519" s="2" t="n"/>
      <c r="AH519" s="2" t="n"/>
      <c r="AI519" s="2" t="n"/>
      <c r="AJ519" s="2" t="n"/>
      <c r="AK519" s="2" t="n"/>
      <c r="AL519" s="2" t="n"/>
      <c r="AM519" s="2" t="n"/>
      <c r="AN519" s="2" t="n"/>
      <c r="AO519" s="2" t="n"/>
      <c r="AP519" s="2" t="n"/>
      <c r="AQ519" s="2" t="n"/>
      <c r="AR519" s="2" t="n"/>
      <c r="AS519" s="2" t="n"/>
      <c r="AT519" s="2" t="n"/>
      <c r="AU519" s="2" t="n"/>
      <c r="AV519" s="2" t="n"/>
      <c r="AW519" s="2" t="n"/>
      <c r="AX519" s="2" t="n"/>
      <c r="AY519" s="2" t="n"/>
      <c r="AZ519" s="2" t="n"/>
      <c r="BA519" s="2" t="n"/>
      <c r="BB519" s="2" t="n"/>
      <c r="BC519" s="2" t="n"/>
      <c r="BD519" s="2" t="n"/>
      <c r="BE519" s="2" t="n"/>
      <c r="BF519" s="2" t="n"/>
      <c r="BG519" s="2" t="n"/>
      <c r="BH519" s="2" t="n"/>
      <c r="BI519" s="2" t="n"/>
      <c r="BJ519" s="2" t="n"/>
      <c r="BK519" s="2" t="n"/>
      <c r="BL519" s="2" t="n"/>
      <c r="BM519" s="2" t="n"/>
      <c r="BN519" s="2" t="n"/>
      <c r="BO519" s="2" t="n"/>
      <c r="BP519" s="2" t="n"/>
      <c r="BQ519" s="2" t="n"/>
      <c r="BR519" s="2" t="n"/>
      <c r="BS519" s="2" t="n"/>
      <c r="BT519" s="2" t="n"/>
      <c r="BU519" s="2" t="n"/>
      <c r="BV519" s="2" t="n"/>
      <c r="BW519" s="2" t="n"/>
    </row>
    <row r="520" ht="31.5" customFormat="1" customHeight="1" s="40">
      <c r="A520" s="54">
        <f>IF(F520&lt;&gt;"",1+MAX($A$2:A519),"")</f>
        <v/>
      </c>
      <c r="B520" s="381" t="n"/>
      <c r="C520" s="53" t="inlineStr">
        <is>
          <t>Botanical Name: Parkinsonia X. Desert Museum, 
Common Name: Desert Museum Palo Verdo, Size: 24'' Box</t>
        </is>
      </c>
      <c r="D520" s="370" t="n">
        <v>4</v>
      </c>
      <c r="E520" s="45" t="n">
        <v>0</v>
      </c>
      <c r="F520" s="370">
        <f>(1+E520)*D520</f>
        <v/>
      </c>
      <c r="G520" s="49" t="inlineStr">
        <is>
          <t>EA</t>
        </is>
      </c>
      <c r="H520" s="364" t="n">
        <v>195</v>
      </c>
      <c r="I520" s="365">
        <f>H520*F520</f>
        <v/>
      </c>
      <c r="J520" s="366" t="n">
        <v>72</v>
      </c>
      <c r="K520" s="367">
        <f>J520*F520</f>
        <v/>
      </c>
      <c r="L520" s="368">
        <f>K520+I520</f>
        <v/>
      </c>
      <c r="M520" s="369" t="n"/>
      <c r="N520" s="18" t="n"/>
      <c r="O520" s="2" t="n"/>
      <c r="P520" s="2" t="n"/>
      <c r="Q520" s="2" t="n"/>
      <c r="R520" s="2" t="n"/>
      <c r="S520" s="2" t="n"/>
      <c r="T520" s="2" t="n"/>
      <c r="U520" s="2" t="n"/>
      <c r="V520" s="2" t="n"/>
      <c r="W520" s="2" t="n"/>
      <c r="X520" s="2" t="n"/>
      <c r="Y520" s="2" t="n"/>
      <c r="Z520" s="2" t="n"/>
      <c r="AA520" s="2" t="n"/>
      <c r="AB520" s="2" t="n"/>
      <c r="AC520" s="2" t="n"/>
      <c r="AD520" s="2" t="n"/>
      <c r="AE520" s="2" t="n"/>
      <c r="AF520" s="2" t="n"/>
      <c r="AG520" s="2" t="n"/>
      <c r="AH520" s="2" t="n"/>
      <c r="AI520" s="2" t="n"/>
      <c r="AJ520" s="2" t="n"/>
      <c r="AK520" s="2" t="n"/>
      <c r="AL520" s="2" t="n"/>
      <c r="AM520" s="2" t="n"/>
      <c r="AN520" s="2" t="n"/>
      <c r="AO520" s="2" t="n"/>
      <c r="AP520" s="2" t="n"/>
      <c r="AQ520" s="2" t="n"/>
      <c r="AR520" s="2" t="n"/>
      <c r="AS520" s="2" t="n"/>
      <c r="AT520" s="2" t="n"/>
      <c r="AU520" s="2" t="n"/>
      <c r="AV520" s="2" t="n"/>
      <c r="AW520" s="2" t="n"/>
      <c r="AX520" s="2" t="n"/>
      <c r="AY520" s="2" t="n"/>
      <c r="AZ520" s="2" t="n"/>
      <c r="BA520" s="2" t="n"/>
      <c r="BB520" s="2" t="n"/>
      <c r="BC520" s="2" t="n"/>
      <c r="BD520" s="2" t="n"/>
      <c r="BE520" s="2" t="n"/>
      <c r="BF520" s="2" t="n"/>
      <c r="BG520" s="2" t="n"/>
      <c r="BH520" s="2" t="n"/>
      <c r="BI520" s="2" t="n"/>
      <c r="BJ520" s="2" t="n"/>
      <c r="BK520" s="2" t="n"/>
      <c r="BL520" s="2" t="n"/>
      <c r="BM520" s="2" t="n"/>
      <c r="BN520" s="2" t="n"/>
      <c r="BO520" s="2" t="n"/>
      <c r="BP520" s="2" t="n"/>
      <c r="BQ520" s="2" t="n"/>
      <c r="BR520" s="2" t="n"/>
      <c r="BS520" s="2" t="n"/>
      <c r="BT520" s="2" t="n"/>
      <c r="BU520" s="2" t="n"/>
      <c r="BV520" s="2" t="n"/>
      <c r="BW520" s="2" t="n"/>
    </row>
    <row r="521" ht="31.5" customFormat="1" customHeight="1" s="40">
      <c r="A521" s="54">
        <f>IF(F521&lt;&gt;"",1+MAX($A$2:A520),"")</f>
        <v/>
      </c>
      <c r="B521" s="381" t="n"/>
      <c r="C521" s="53" t="inlineStr">
        <is>
          <t>Botanical Name: Aeonium Sunburst, 
Common Name: Copper Pinwheel, Size: 5 GAL</t>
        </is>
      </c>
      <c r="D521" s="370" t="n">
        <v>36</v>
      </c>
      <c r="E521" s="45" t="n">
        <v>0</v>
      </c>
      <c r="F521" s="370">
        <f>(1+E521)*D521</f>
        <v/>
      </c>
      <c r="G521" s="49" t="inlineStr">
        <is>
          <t>EA</t>
        </is>
      </c>
      <c r="H521" s="364" t="n">
        <v>238</v>
      </c>
      <c r="I521" s="365">
        <f>H521*F521</f>
        <v/>
      </c>
      <c r="J521" s="366" t="n">
        <v>102</v>
      </c>
      <c r="K521" s="367">
        <f>J521*F521</f>
        <v/>
      </c>
      <c r="L521" s="368">
        <f>K521+I521</f>
        <v/>
      </c>
      <c r="M521" s="369" t="n"/>
      <c r="N521" s="18" t="n"/>
      <c r="O521" s="2" t="n"/>
      <c r="P521" s="2" t="n"/>
      <c r="Q521" s="2" t="n"/>
      <c r="R521" s="2" t="n"/>
      <c r="S521" s="2" t="n"/>
      <c r="T521" s="2" t="n"/>
      <c r="U521" s="2" t="n"/>
      <c r="V521" s="2" t="n"/>
      <c r="W521" s="2" t="n"/>
      <c r="X521" s="2" t="n"/>
      <c r="Y521" s="2" t="n"/>
      <c r="Z521" s="2" t="n"/>
      <c r="AA521" s="2" t="n"/>
      <c r="AB521" s="2" t="n"/>
      <c r="AC521" s="2" t="n"/>
      <c r="AD521" s="2" t="n"/>
      <c r="AE521" s="2" t="n"/>
      <c r="AF521" s="2" t="n"/>
      <c r="AG521" s="2" t="n"/>
      <c r="AH521" s="2" t="n"/>
      <c r="AI521" s="2" t="n"/>
      <c r="AJ521" s="2" t="n"/>
      <c r="AK521" s="2" t="n"/>
      <c r="AL521" s="2" t="n"/>
      <c r="AM521" s="2" t="n"/>
      <c r="AN521" s="2" t="n"/>
      <c r="AO521" s="2" t="n"/>
      <c r="AP521" s="2" t="n"/>
      <c r="AQ521" s="2" t="n"/>
      <c r="AR521" s="2" t="n"/>
      <c r="AS521" s="2" t="n"/>
      <c r="AT521" s="2" t="n"/>
      <c r="AU521" s="2" t="n"/>
      <c r="AV521" s="2" t="n"/>
      <c r="AW521" s="2" t="n"/>
      <c r="AX521" s="2" t="n"/>
      <c r="AY521" s="2" t="n"/>
      <c r="AZ521" s="2" t="n"/>
      <c r="BA521" s="2" t="n"/>
      <c r="BB521" s="2" t="n"/>
      <c r="BC521" s="2" t="n"/>
      <c r="BD521" s="2" t="n"/>
      <c r="BE521" s="2" t="n"/>
      <c r="BF521" s="2" t="n"/>
      <c r="BG521" s="2" t="n"/>
      <c r="BH521" s="2" t="n"/>
      <c r="BI521" s="2" t="n"/>
      <c r="BJ521" s="2" t="n"/>
      <c r="BK521" s="2" t="n"/>
      <c r="BL521" s="2" t="n"/>
      <c r="BM521" s="2" t="n"/>
      <c r="BN521" s="2" t="n"/>
      <c r="BO521" s="2" t="n"/>
      <c r="BP521" s="2" t="n"/>
      <c r="BQ521" s="2" t="n"/>
      <c r="BR521" s="2" t="n"/>
      <c r="BS521" s="2" t="n"/>
      <c r="BT521" s="2" t="n"/>
      <c r="BU521" s="2" t="n"/>
      <c r="BV521" s="2" t="n"/>
      <c r="BW521" s="2" t="n"/>
    </row>
    <row r="522" ht="31.5" customFormat="1" customHeight="1" s="40">
      <c r="A522" s="54">
        <f>IF(F522&lt;&gt;"",1+MAX($A$2:A521),"")</f>
        <v/>
      </c>
      <c r="B522" s="381" t="n"/>
      <c r="C522" s="53" t="inlineStr">
        <is>
          <t>Botanical Name: Agave Attenuatta Ray Of Light, 
Common Name: Foxtail Agave, Size: 5 GAL</t>
        </is>
      </c>
      <c r="D522" s="370" t="n">
        <v>8</v>
      </c>
      <c r="E522" s="45" t="n">
        <v>0</v>
      </c>
      <c r="F522" s="370">
        <f>(1+E522)*D522</f>
        <v/>
      </c>
      <c r="G522" s="49" t="inlineStr">
        <is>
          <t>EA</t>
        </is>
      </c>
      <c r="H522" s="364" t="n">
        <v>220</v>
      </c>
      <c r="I522" s="365">
        <f>H522*F522</f>
        <v/>
      </c>
      <c r="J522" s="366" t="n">
        <v>100</v>
      </c>
      <c r="K522" s="367">
        <f>J522*F522</f>
        <v/>
      </c>
      <c r="L522" s="368">
        <f>K522+I522</f>
        <v/>
      </c>
      <c r="M522" s="369" t="n"/>
      <c r="N522" s="18" t="n"/>
      <c r="O522" s="2" t="n"/>
      <c r="P522" s="2" t="n"/>
      <c r="Q522" s="2" t="n"/>
      <c r="R522" s="2" t="n"/>
      <c r="S522" s="2" t="n"/>
      <c r="T522" s="2" t="n"/>
      <c r="U522" s="2" t="n"/>
      <c r="V522" s="2" t="n"/>
      <c r="W522" s="2" t="n"/>
      <c r="X522" s="2" t="n"/>
      <c r="Y522" s="2" t="n"/>
      <c r="Z522" s="2" t="n"/>
      <c r="AA522" s="2" t="n"/>
      <c r="AB522" s="2" t="n"/>
      <c r="AC522" s="2" t="n"/>
      <c r="AD522" s="2" t="n"/>
      <c r="AE522" s="2" t="n"/>
      <c r="AF522" s="2" t="n"/>
      <c r="AG522" s="2" t="n"/>
      <c r="AH522" s="2" t="n"/>
      <c r="AI522" s="2" t="n"/>
      <c r="AJ522" s="2" t="n"/>
      <c r="AK522" s="2" t="n"/>
      <c r="AL522" s="2" t="n"/>
      <c r="AM522" s="2" t="n"/>
      <c r="AN522" s="2" t="n"/>
      <c r="AO522" s="2" t="n"/>
      <c r="AP522" s="2" t="n"/>
      <c r="AQ522" s="2" t="n"/>
      <c r="AR522" s="2" t="n"/>
      <c r="AS522" s="2" t="n"/>
      <c r="AT522" s="2" t="n"/>
      <c r="AU522" s="2" t="n"/>
      <c r="AV522" s="2" t="n"/>
      <c r="AW522" s="2" t="n"/>
      <c r="AX522" s="2" t="n"/>
      <c r="AY522" s="2" t="n"/>
      <c r="AZ522" s="2" t="n"/>
      <c r="BA522" s="2" t="n"/>
      <c r="BB522" s="2" t="n"/>
      <c r="BC522" s="2" t="n"/>
      <c r="BD522" s="2" t="n"/>
      <c r="BE522" s="2" t="n"/>
      <c r="BF522" s="2" t="n"/>
      <c r="BG522" s="2" t="n"/>
      <c r="BH522" s="2" t="n"/>
      <c r="BI522" s="2" t="n"/>
      <c r="BJ522" s="2" t="n"/>
      <c r="BK522" s="2" t="n"/>
      <c r="BL522" s="2" t="n"/>
      <c r="BM522" s="2" t="n"/>
      <c r="BN522" s="2" t="n"/>
      <c r="BO522" s="2" t="n"/>
      <c r="BP522" s="2" t="n"/>
      <c r="BQ522" s="2" t="n"/>
      <c r="BR522" s="2" t="n"/>
      <c r="BS522" s="2" t="n"/>
      <c r="BT522" s="2" t="n"/>
      <c r="BU522" s="2" t="n"/>
      <c r="BV522" s="2" t="n"/>
      <c r="BW522" s="2" t="n"/>
    </row>
    <row r="523" ht="31.5" customFormat="1" customHeight="1" s="40">
      <c r="A523" s="54">
        <f>IF(F523&lt;&gt;"",1+MAX($A$2:A522),"")</f>
        <v/>
      </c>
      <c r="B523" s="381" t="n"/>
      <c r="C523" s="53" t="inlineStr">
        <is>
          <t>Botanical Name: Aucuba Japonica Mr. Goldstrike, 
Common Name: Mr. Goldstrike Aucuba, Size: 15 GAL</t>
        </is>
      </c>
      <c r="D523" s="370" t="n">
        <v>4</v>
      </c>
      <c r="E523" s="45" t="n">
        <v>0</v>
      </c>
      <c r="F523" s="370">
        <f>(1+E523)*D523</f>
        <v/>
      </c>
      <c r="G523" s="49" t="inlineStr">
        <is>
          <t>EA</t>
        </is>
      </c>
      <c r="H523" s="364" t="n">
        <v>182</v>
      </c>
      <c r="I523" s="365">
        <f>H523*F523</f>
        <v/>
      </c>
      <c r="J523" s="366" t="n">
        <v>85</v>
      </c>
      <c r="K523" s="367">
        <f>J523*F523</f>
        <v/>
      </c>
      <c r="L523" s="368">
        <f>K523+I523</f>
        <v/>
      </c>
      <c r="M523" s="369" t="n"/>
      <c r="N523" s="18" t="n"/>
      <c r="O523" s="2" t="n"/>
      <c r="P523" s="2" t="n"/>
      <c r="Q523" s="2" t="n"/>
      <c r="R523" s="2" t="n"/>
      <c r="S523" s="2" t="n"/>
      <c r="T523" s="2" t="n"/>
      <c r="U523" s="2" t="n"/>
      <c r="V523" s="2" t="n"/>
      <c r="W523" s="2" t="n"/>
      <c r="X523" s="2" t="n"/>
      <c r="Y523" s="2" t="n"/>
      <c r="Z523" s="2" t="n"/>
      <c r="AA523" s="2" t="n"/>
      <c r="AB523" s="2" t="n"/>
      <c r="AC523" s="2" t="n"/>
      <c r="AD523" s="2" t="n"/>
      <c r="AE523" s="2" t="n"/>
      <c r="AF523" s="2" t="n"/>
      <c r="AG523" s="2" t="n"/>
      <c r="AH523" s="2" t="n"/>
      <c r="AI523" s="2" t="n"/>
      <c r="AJ523" s="2" t="n"/>
      <c r="AK523" s="2" t="n"/>
      <c r="AL523" s="2" t="n"/>
      <c r="AM523" s="2" t="n"/>
      <c r="AN523" s="2" t="n"/>
      <c r="AO523" s="2" t="n"/>
      <c r="AP523" s="2" t="n"/>
      <c r="AQ523" s="2" t="n"/>
      <c r="AR523" s="2" t="n"/>
      <c r="AS523" s="2" t="n"/>
      <c r="AT523" s="2" t="n"/>
      <c r="AU523" s="2" t="n"/>
      <c r="AV523" s="2" t="n"/>
      <c r="AW523" s="2" t="n"/>
      <c r="AX523" s="2" t="n"/>
      <c r="AY523" s="2" t="n"/>
      <c r="AZ523" s="2" t="n"/>
      <c r="BA523" s="2" t="n"/>
      <c r="BB523" s="2" t="n"/>
      <c r="BC523" s="2" t="n"/>
      <c r="BD523" s="2" t="n"/>
      <c r="BE523" s="2" t="n"/>
      <c r="BF523" s="2" t="n"/>
      <c r="BG523" s="2" t="n"/>
      <c r="BH523" s="2" t="n"/>
      <c r="BI523" s="2" t="n"/>
      <c r="BJ523" s="2" t="n"/>
      <c r="BK523" s="2" t="n"/>
      <c r="BL523" s="2" t="n"/>
      <c r="BM523" s="2" t="n"/>
      <c r="BN523" s="2" t="n"/>
      <c r="BO523" s="2" t="n"/>
      <c r="BP523" s="2" t="n"/>
      <c r="BQ523" s="2" t="n"/>
      <c r="BR523" s="2" t="n"/>
      <c r="BS523" s="2" t="n"/>
      <c r="BT523" s="2" t="n"/>
      <c r="BU523" s="2" t="n"/>
      <c r="BV523" s="2" t="n"/>
      <c r="BW523" s="2" t="n"/>
    </row>
    <row r="524" ht="31.5" customFormat="1" customHeight="1" s="40">
      <c r="A524" s="54">
        <f>IF(F524&lt;&gt;"",1+MAX($A$2:A523),"")</f>
        <v/>
      </c>
      <c r="B524" s="381" t="n"/>
      <c r="C524" s="53" t="inlineStr">
        <is>
          <t>Botanical Name: Agapanthus Africanus Queen Anne, 
Common Name: Queen Anne Agapanthus, Size: 5 GAL</t>
        </is>
      </c>
      <c r="D524" s="370" t="n">
        <v>24</v>
      </c>
      <c r="E524" s="45" t="n">
        <v>0</v>
      </c>
      <c r="F524" s="370">
        <f>(1+E524)*D524</f>
        <v/>
      </c>
      <c r="G524" s="49" t="inlineStr">
        <is>
          <t>EA</t>
        </is>
      </c>
      <c r="H524" s="364" t="n">
        <v>175</v>
      </c>
      <c r="I524" s="365">
        <f>H524*F524</f>
        <v/>
      </c>
      <c r="J524" s="366" t="n">
        <v>70</v>
      </c>
      <c r="K524" s="367">
        <f>J524*F524</f>
        <v/>
      </c>
      <c r="L524" s="368">
        <f>K524+I524</f>
        <v/>
      </c>
      <c r="M524" s="369" t="n"/>
      <c r="N524" s="18" t="n"/>
      <c r="O524" s="2" t="n"/>
      <c r="P524" s="2" t="n"/>
      <c r="Q524" s="2" t="n"/>
      <c r="R524" s="2" t="n"/>
      <c r="S524" s="2" t="n"/>
      <c r="T524" s="2" t="n"/>
      <c r="U524" s="2" t="n"/>
      <c r="V524" s="2" t="n"/>
      <c r="W524" s="2" t="n"/>
      <c r="X524" s="2" t="n"/>
      <c r="Y524" s="2" t="n"/>
      <c r="Z524" s="2" t="n"/>
      <c r="AA524" s="2" t="n"/>
      <c r="AB524" s="2" t="n"/>
      <c r="AC524" s="2" t="n"/>
      <c r="AD524" s="2" t="n"/>
      <c r="AE524" s="2" t="n"/>
      <c r="AF524" s="2" t="n"/>
      <c r="AG524" s="2" t="n"/>
      <c r="AH524" s="2" t="n"/>
      <c r="AI524" s="2" t="n"/>
      <c r="AJ524" s="2" t="n"/>
      <c r="AK524" s="2" t="n"/>
      <c r="AL524" s="2" t="n"/>
      <c r="AM524" s="2" t="n"/>
      <c r="AN524" s="2" t="n"/>
      <c r="AO524" s="2" t="n"/>
      <c r="AP524" s="2" t="n"/>
      <c r="AQ524" s="2" t="n"/>
      <c r="AR524" s="2" t="n"/>
      <c r="AS524" s="2" t="n"/>
      <c r="AT524" s="2" t="n"/>
      <c r="AU524" s="2" t="n"/>
      <c r="AV524" s="2" t="n"/>
      <c r="AW524" s="2" t="n"/>
      <c r="AX524" s="2" t="n"/>
      <c r="AY524" s="2" t="n"/>
      <c r="AZ524" s="2" t="n"/>
      <c r="BA524" s="2" t="n"/>
      <c r="BB524" s="2" t="n"/>
      <c r="BC524" s="2" t="n"/>
      <c r="BD524" s="2" t="n"/>
      <c r="BE524" s="2" t="n"/>
      <c r="BF524" s="2" t="n"/>
      <c r="BG524" s="2" t="n"/>
      <c r="BH524" s="2" t="n"/>
      <c r="BI524" s="2" t="n"/>
      <c r="BJ524" s="2" t="n"/>
      <c r="BK524" s="2" t="n"/>
      <c r="BL524" s="2" t="n"/>
      <c r="BM524" s="2" t="n"/>
      <c r="BN524" s="2" t="n"/>
      <c r="BO524" s="2" t="n"/>
      <c r="BP524" s="2" t="n"/>
      <c r="BQ524" s="2" t="n"/>
      <c r="BR524" s="2" t="n"/>
      <c r="BS524" s="2" t="n"/>
      <c r="BT524" s="2" t="n"/>
      <c r="BU524" s="2" t="n"/>
      <c r="BV524" s="2" t="n"/>
      <c r="BW524" s="2" t="n"/>
    </row>
    <row r="525" ht="31.5" customFormat="1" customHeight="1" s="40">
      <c r="A525" s="54">
        <f>IF(F525&lt;&gt;"",1+MAX($A$2:A524),"")</f>
        <v/>
      </c>
      <c r="B525" s="381" t="n"/>
      <c r="C525" s="53" t="inlineStr">
        <is>
          <t>Botanical Name: Asparagus Densiflorus Myers, 
Common Name: Foxtail Fern, Size: 5 GAL</t>
        </is>
      </c>
      <c r="D525" s="370" t="n">
        <v>8</v>
      </c>
      <c r="E525" s="45" t="n">
        <v>0</v>
      </c>
      <c r="F525" s="370">
        <f>(1+E525)*D525</f>
        <v/>
      </c>
      <c r="G525" s="49" t="inlineStr">
        <is>
          <t>EA</t>
        </is>
      </c>
      <c r="H525" s="364" t="n">
        <v>175</v>
      </c>
      <c r="I525" s="365">
        <f>H525*F525</f>
        <v/>
      </c>
      <c r="J525" s="366" t="n">
        <v>70</v>
      </c>
      <c r="K525" s="367">
        <f>J525*F525</f>
        <v/>
      </c>
      <c r="L525" s="368">
        <f>K525+I525</f>
        <v/>
      </c>
      <c r="M525" s="369" t="n"/>
      <c r="N525" s="18" t="n"/>
      <c r="O525" s="2" t="n"/>
      <c r="P525" s="2" t="n"/>
      <c r="Q525" s="2" t="n"/>
      <c r="R525" s="2" t="n"/>
      <c r="S525" s="2" t="n"/>
      <c r="T525" s="2" t="n"/>
      <c r="U525" s="2" t="n"/>
      <c r="V525" s="2" t="n"/>
      <c r="W525" s="2" t="n"/>
      <c r="X525" s="2" t="n"/>
      <c r="Y525" s="2" t="n"/>
      <c r="Z525" s="2" t="n"/>
      <c r="AA525" s="2" t="n"/>
      <c r="AB525" s="2" t="n"/>
      <c r="AC525" s="2" t="n"/>
      <c r="AD525" s="2" t="n"/>
      <c r="AE525" s="2" t="n"/>
      <c r="AF525" s="2" t="n"/>
      <c r="AG525" s="2" t="n"/>
      <c r="AH525" s="2" t="n"/>
      <c r="AI525" s="2" t="n"/>
      <c r="AJ525" s="2" t="n"/>
      <c r="AK525" s="2" t="n"/>
      <c r="AL525" s="2" t="n"/>
      <c r="AM525" s="2" t="n"/>
      <c r="AN525" s="2" t="n"/>
      <c r="AO525" s="2" t="n"/>
      <c r="AP525" s="2" t="n"/>
      <c r="AQ525" s="2" t="n"/>
      <c r="AR525" s="2" t="n"/>
      <c r="AS525" s="2" t="n"/>
      <c r="AT525" s="2" t="n"/>
      <c r="AU525" s="2" t="n"/>
      <c r="AV525" s="2" t="n"/>
      <c r="AW525" s="2" t="n"/>
      <c r="AX525" s="2" t="n"/>
      <c r="AY525" s="2" t="n"/>
      <c r="AZ525" s="2" t="n"/>
      <c r="BA525" s="2" t="n"/>
      <c r="BB525" s="2" t="n"/>
      <c r="BC525" s="2" t="n"/>
      <c r="BD525" s="2" t="n"/>
      <c r="BE525" s="2" t="n"/>
      <c r="BF525" s="2" t="n"/>
      <c r="BG525" s="2" t="n"/>
      <c r="BH525" s="2" t="n"/>
      <c r="BI525" s="2" t="n"/>
      <c r="BJ525" s="2" t="n"/>
      <c r="BK525" s="2" t="n"/>
      <c r="BL525" s="2" t="n"/>
      <c r="BM525" s="2" t="n"/>
      <c r="BN525" s="2" t="n"/>
      <c r="BO525" s="2" t="n"/>
      <c r="BP525" s="2" t="n"/>
      <c r="BQ525" s="2" t="n"/>
      <c r="BR525" s="2" t="n"/>
      <c r="BS525" s="2" t="n"/>
      <c r="BT525" s="2" t="n"/>
      <c r="BU525" s="2" t="n"/>
      <c r="BV525" s="2" t="n"/>
      <c r="BW525" s="2" t="n"/>
    </row>
    <row r="526" ht="31.5" customFormat="1" customHeight="1" s="40">
      <c r="A526" s="54">
        <f>IF(F526&lt;&gt;"",1+MAX($A$2:A525),"")</f>
        <v/>
      </c>
      <c r="B526" s="381" t="n"/>
      <c r="C526" s="53" t="inlineStr">
        <is>
          <t>Botanical Name: Crassula Capitella Campfire, 
Common Name: Campfire Crassula, Size: 5 GAL</t>
        </is>
      </c>
      <c r="D526" s="370" t="n">
        <v>15</v>
      </c>
      <c r="E526" s="45" t="n">
        <v>0</v>
      </c>
      <c r="F526" s="370">
        <f>(1+E526)*D526</f>
        <v/>
      </c>
      <c r="G526" s="49" t="inlineStr">
        <is>
          <t>EA</t>
        </is>
      </c>
      <c r="H526" s="364" t="n">
        <v>200</v>
      </c>
      <c r="I526" s="365">
        <f>H526*F526</f>
        <v/>
      </c>
      <c r="J526" s="366" t="n">
        <v>80</v>
      </c>
      <c r="K526" s="367">
        <f>J526*F526</f>
        <v/>
      </c>
      <c r="L526" s="368">
        <f>K526+I526</f>
        <v/>
      </c>
      <c r="M526" s="369" t="n"/>
      <c r="N526" s="18" t="n"/>
      <c r="O526" s="2" t="n"/>
      <c r="P526" s="2" t="n"/>
      <c r="Q526" s="2" t="n"/>
      <c r="R526" s="2" t="n"/>
      <c r="S526" s="2" t="n"/>
      <c r="T526" s="2" t="n"/>
      <c r="U526" s="2" t="n"/>
      <c r="V526" s="2" t="n"/>
      <c r="W526" s="2" t="n"/>
      <c r="X526" s="2" t="n"/>
      <c r="Y526" s="2" t="n"/>
      <c r="Z526" s="2" t="n"/>
      <c r="AA526" s="2" t="n"/>
      <c r="AB526" s="2" t="n"/>
      <c r="AC526" s="2" t="n"/>
      <c r="AD526" s="2" t="n"/>
      <c r="AE526" s="2" t="n"/>
      <c r="AF526" s="2" t="n"/>
      <c r="AG526" s="2" t="n"/>
      <c r="AH526" s="2" t="n"/>
      <c r="AI526" s="2" t="n"/>
      <c r="AJ526" s="2" t="n"/>
      <c r="AK526" s="2" t="n"/>
      <c r="AL526" s="2" t="n"/>
      <c r="AM526" s="2" t="n"/>
      <c r="AN526" s="2" t="n"/>
      <c r="AO526" s="2" t="n"/>
      <c r="AP526" s="2" t="n"/>
      <c r="AQ526" s="2" t="n"/>
      <c r="AR526" s="2" t="n"/>
      <c r="AS526" s="2" t="n"/>
      <c r="AT526" s="2" t="n"/>
      <c r="AU526" s="2" t="n"/>
      <c r="AV526" s="2" t="n"/>
      <c r="AW526" s="2" t="n"/>
      <c r="AX526" s="2" t="n"/>
      <c r="AY526" s="2" t="n"/>
      <c r="AZ526" s="2" t="n"/>
      <c r="BA526" s="2" t="n"/>
      <c r="BB526" s="2" t="n"/>
      <c r="BC526" s="2" t="n"/>
      <c r="BD526" s="2" t="n"/>
      <c r="BE526" s="2" t="n"/>
      <c r="BF526" s="2" t="n"/>
      <c r="BG526" s="2" t="n"/>
      <c r="BH526" s="2" t="n"/>
      <c r="BI526" s="2" t="n"/>
      <c r="BJ526" s="2" t="n"/>
      <c r="BK526" s="2" t="n"/>
      <c r="BL526" s="2" t="n"/>
      <c r="BM526" s="2" t="n"/>
      <c r="BN526" s="2" t="n"/>
      <c r="BO526" s="2" t="n"/>
      <c r="BP526" s="2" t="n"/>
      <c r="BQ526" s="2" t="n"/>
      <c r="BR526" s="2" t="n"/>
      <c r="BS526" s="2" t="n"/>
      <c r="BT526" s="2" t="n"/>
      <c r="BU526" s="2" t="n"/>
      <c r="BV526" s="2" t="n"/>
      <c r="BW526" s="2" t="n"/>
    </row>
    <row r="527" ht="31.5" customFormat="1" customHeight="1" s="40">
      <c r="A527" s="54">
        <f>IF(F527&lt;&gt;"",1+MAX($A$2:A526),"")</f>
        <v/>
      </c>
      <c r="B527" s="381" t="n"/>
      <c r="C527" s="53" t="inlineStr">
        <is>
          <t>Botanical Name: Dianella Tasmanica Silver Streak, 
Common Name: Variegated Flaz Lily, Size: 5 GAL</t>
        </is>
      </c>
      <c r="D527" s="370" t="n">
        <v>117</v>
      </c>
      <c r="E527" s="45" t="n">
        <v>0</v>
      </c>
      <c r="F527" s="370">
        <f>(1+E527)*D527</f>
        <v/>
      </c>
      <c r="G527" s="49" t="inlineStr">
        <is>
          <t>EA</t>
        </is>
      </c>
      <c r="H527" s="364" t="n">
        <v>228</v>
      </c>
      <c r="I527" s="365">
        <f>H527*F527</f>
        <v/>
      </c>
      <c r="J527" s="366" t="n">
        <v>85</v>
      </c>
      <c r="K527" s="367">
        <f>J527*F527</f>
        <v/>
      </c>
      <c r="L527" s="368">
        <f>K527+I527</f>
        <v/>
      </c>
      <c r="M527" s="369" t="n"/>
      <c r="N527" s="18" t="n"/>
      <c r="O527" s="2" t="n"/>
      <c r="P527" s="2" t="n"/>
      <c r="Q527" s="2" t="n"/>
      <c r="R527" s="2" t="n"/>
      <c r="S527" s="2" t="n"/>
      <c r="T527" s="2" t="n"/>
      <c r="U527" s="2" t="n"/>
      <c r="V527" s="2" t="n"/>
      <c r="W527" s="2" t="n"/>
      <c r="X527" s="2" t="n"/>
      <c r="Y527" s="2" t="n"/>
      <c r="Z527" s="2" t="n"/>
      <c r="AA527" s="2" t="n"/>
      <c r="AB527" s="2" t="n"/>
      <c r="AC527" s="2" t="n"/>
      <c r="AD527" s="2" t="n"/>
      <c r="AE527" s="2" t="n"/>
      <c r="AF527" s="2" t="n"/>
      <c r="AG527" s="2" t="n"/>
      <c r="AH527" s="2" t="n"/>
      <c r="AI527" s="2" t="n"/>
      <c r="AJ527" s="2" t="n"/>
      <c r="AK527" s="2" t="n"/>
      <c r="AL527" s="2" t="n"/>
      <c r="AM527" s="2" t="n"/>
      <c r="AN527" s="2" t="n"/>
      <c r="AO527" s="2" t="n"/>
      <c r="AP527" s="2" t="n"/>
      <c r="AQ527" s="2" t="n"/>
      <c r="AR527" s="2" t="n"/>
      <c r="AS527" s="2" t="n"/>
      <c r="AT527" s="2" t="n"/>
      <c r="AU527" s="2" t="n"/>
      <c r="AV527" s="2" t="n"/>
      <c r="AW527" s="2" t="n"/>
      <c r="AX527" s="2" t="n"/>
      <c r="AY527" s="2" t="n"/>
      <c r="AZ527" s="2" t="n"/>
      <c r="BA527" s="2" t="n"/>
      <c r="BB527" s="2" t="n"/>
      <c r="BC527" s="2" t="n"/>
      <c r="BD527" s="2" t="n"/>
      <c r="BE527" s="2" t="n"/>
      <c r="BF527" s="2" t="n"/>
      <c r="BG527" s="2" t="n"/>
      <c r="BH527" s="2" t="n"/>
      <c r="BI527" s="2" t="n"/>
      <c r="BJ527" s="2" t="n"/>
      <c r="BK527" s="2" t="n"/>
      <c r="BL527" s="2" t="n"/>
      <c r="BM527" s="2" t="n"/>
      <c r="BN527" s="2" t="n"/>
      <c r="BO527" s="2" t="n"/>
      <c r="BP527" s="2" t="n"/>
      <c r="BQ527" s="2" t="n"/>
      <c r="BR527" s="2" t="n"/>
      <c r="BS527" s="2" t="n"/>
      <c r="BT527" s="2" t="n"/>
      <c r="BU527" s="2" t="n"/>
      <c r="BV527" s="2" t="n"/>
      <c r="BW527" s="2" t="n"/>
    </row>
    <row r="528" ht="31.5" customFormat="1" customHeight="1" s="40">
      <c r="A528" s="54">
        <f>IF(F528&lt;&gt;"",1+MAX($A$2:A527),"")</f>
        <v/>
      </c>
      <c r="B528" s="381" t="n"/>
      <c r="C528" s="53" t="inlineStr">
        <is>
          <t>Botanical Name: Dianella Revoluta DR5000, 
Common Name: Little Rev Flax Lily, Size: 5 GAL</t>
        </is>
      </c>
      <c r="D528" s="370" t="n">
        <v>112</v>
      </c>
      <c r="E528" s="45" t="n">
        <v>0</v>
      </c>
      <c r="F528" s="370">
        <f>(1+E528)*D528</f>
        <v/>
      </c>
      <c r="G528" s="49" t="inlineStr">
        <is>
          <t>EA</t>
        </is>
      </c>
      <c r="H528" s="364" t="n">
        <v>300</v>
      </c>
      <c r="I528" s="365">
        <f>H528*F528</f>
        <v/>
      </c>
      <c r="J528" s="366" t="n">
        <v>120</v>
      </c>
      <c r="K528" s="367">
        <f>J528*F528</f>
        <v/>
      </c>
      <c r="L528" s="368">
        <f>K528+I528</f>
        <v/>
      </c>
      <c r="M528" s="369" t="n"/>
      <c r="N528" s="18" t="n"/>
      <c r="O528" s="2" t="n"/>
      <c r="P528" s="2" t="n"/>
      <c r="Q528" s="2" t="n"/>
      <c r="R528" s="2" t="n"/>
      <c r="S528" s="2" t="n"/>
      <c r="T528" s="2" t="n"/>
      <c r="U528" s="2" t="n"/>
      <c r="V528" s="2" t="n"/>
      <c r="W528" s="2" t="n"/>
      <c r="X528" s="2" t="n"/>
      <c r="Y528" s="2" t="n"/>
      <c r="Z528" s="2" t="n"/>
      <c r="AA528" s="2" t="n"/>
      <c r="AB528" s="2" t="n"/>
      <c r="AC528" s="2" t="n"/>
      <c r="AD528" s="2" t="n"/>
      <c r="AE528" s="2" t="n"/>
      <c r="AF528" s="2" t="n"/>
      <c r="AG528" s="2" t="n"/>
      <c r="AH528" s="2" t="n"/>
      <c r="AI528" s="2" t="n"/>
      <c r="AJ528" s="2" t="n"/>
      <c r="AK528" s="2" t="n"/>
      <c r="AL528" s="2" t="n"/>
      <c r="AM528" s="2" t="n"/>
      <c r="AN528" s="2" t="n"/>
      <c r="AO528" s="2" t="n"/>
      <c r="AP528" s="2" t="n"/>
      <c r="AQ528" s="2" t="n"/>
      <c r="AR528" s="2" t="n"/>
      <c r="AS528" s="2" t="n"/>
      <c r="AT528" s="2" t="n"/>
      <c r="AU528" s="2" t="n"/>
      <c r="AV528" s="2" t="n"/>
      <c r="AW528" s="2" t="n"/>
      <c r="AX528" s="2" t="n"/>
      <c r="AY528" s="2" t="n"/>
      <c r="AZ528" s="2" t="n"/>
      <c r="BA528" s="2" t="n"/>
      <c r="BB528" s="2" t="n"/>
      <c r="BC528" s="2" t="n"/>
      <c r="BD528" s="2" t="n"/>
      <c r="BE528" s="2" t="n"/>
      <c r="BF528" s="2" t="n"/>
      <c r="BG528" s="2" t="n"/>
      <c r="BH528" s="2" t="n"/>
      <c r="BI528" s="2" t="n"/>
      <c r="BJ528" s="2" t="n"/>
      <c r="BK528" s="2" t="n"/>
      <c r="BL528" s="2" t="n"/>
      <c r="BM528" s="2" t="n"/>
      <c r="BN528" s="2" t="n"/>
      <c r="BO528" s="2" t="n"/>
      <c r="BP528" s="2" t="n"/>
      <c r="BQ528" s="2" t="n"/>
      <c r="BR528" s="2" t="n"/>
      <c r="BS528" s="2" t="n"/>
      <c r="BT528" s="2" t="n"/>
      <c r="BU528" s="2" t="n"/>
      <c r="BV528" s="2" t="n"/>
      <c r="BW528" s="2" t="n"/>
    </row>
    <row r="529" ht="31.5" customFormat="1" customHeight="1" s="40">
      <c r="A529" s="54">
        <f>IF(F529&lt;&gt;"",1+MAX($A$2:A528),"")</f>
        <v/>
      </c>
      <c r="B529" s="381" t="n"/>
      <c r="C529" s="53" t="inlineStr">
        <is>
          <t>Botanical Name: Dodonaea Viscosa Purpurea, 
Common Name: Purple Hopseed Bush, Size: 15 GAL</t>
        </is>
      </c>
      <c r="D529" s="370" t="n">
        <v>9</v>
      </c>
      <c r="E529" s="45" t="n">
        <v>0</v>
      </c>
      <c r="F529" s="370">
        <f>(1+E529)*D529</f>
        <v/>
      </c>
      <c r="G529" s="49" t="inlineStr">
        <is>
          <t>EA</t>
        </is>
      </c>
      <c r="H529" s="364" t="n">
        <v>255</v>
      </c>
      <c r="I529" s="365">
        <f>H529*F529</f>
        <v/>
      </c>
      <c r="J529" s="366" t="n">
        <v>112</v>
      </c>
      <c r="K529" s="367">
        <f>J529*F529</f>
        <v/>
      </c>
      <c r="L529" s="368">
        <f>K529+I529</f>
        <v/>
      </c>
      <c r="M529" s="369" t="n"/>
      <c r="N529" s="18" t="n"/>
      <c r="O529" s="2" t="n"/>
      <c r="P529" s="2" t="n"/>
      <c r="Q529" s="2" t="n"/>
      <c r="R529" s="2" t="n"/>
      <c r="S529" s="2" t="n"/>
      <c r="T529" s="2" t="n"/>
      <c r="U529" s="2" t="n"/>
      <c r="V529" s="2" t="n"/>
      <c r="W529" s="2" t="n"/>
      <c r="X529" s="2" t="n"/>
      <c r="Y529" s="2" t="n"/>
      <c r="Z529" s="2" t="n"/>
      <c r="AA529" s="2" t="n"/>
      <c r="AB529" s="2" t="n"/>
      <c r="AC529" s="2" t="n"/>
      <c r="AD529" s="2" t="n"/>
      <c r="AE529" s="2" t="n"/>
      <c r="AF529" s="2" t="n"/>
      <c r="AG529" s="2" t="n"/>
      <c r="AH529" s="2" t="n"/>
      <c r="AI529" s="2" t="n"/>
      <c r="AJ529" s="2" t="n"/>
      <c r="AK529" s="2" t="n"/>
      <c r="AL529" s="2" t="n"/>
      <c r="AM529" s="2" t="n"/>
      <c r="AN529" s="2" t="n"/>
      <c r="AO529" s="2" t="n"/>
      <c r="AP529" s="2" t="n"/>
      <c r="AQ529" s="2" t="n"/>
      <c r="AR529" s="2" t="n"/>
      <c r="AS529" s="2" t="n"/>
      <c r="AT529" s="2" t="n"/>
      <c r="AU529" s="2" t="n"/>
      <c r="AV529" s="2" t="n"/>
      <c r="AW529" s="2" t="n"/>
      <c r="AX529" s="2" t="n"/>
      <c r="AY529" s="2" t="n"/>
      <c r="AZ529" s="2" t="n"/>
      <c r="BA529" s="2" t="n"/>
      <c r="BB529" s="2" t="n"/>
      <c r="BC529" s="2" t="n"/>
      <c r="BD529" s="2" t="n"/>
      <c r="BE529" s="2" t="n"/>
      <c r="BF529" s="2" t="n"/>
      <c r="BG529" s="2" t="n"/>
      <c r="BH529" s="2" t="n"/>
      <c r="BI529" s="2" t="n"/>
      <c r="BJ529" s="2" t="n"/>
      <c r="BK529" s="2" t="n"/>
      <c r="BL529" s="2" t="n"/>
      <c r="BM529" s="2" t="n"/>
      <c r="BN529" s="2" t="n"/>
      <c r="BO529" s="2" t="n"/>
      <c r="BP529" s="2" t="n"/>
      <c r="BQ529" s="2" t="n"/>
      <c r="BR529" s="2" t="n"/>
      <c r="BS529" s="2" t="n"/>
      <c r="BT529" s="2" t="n"/>
      <c r="BU529" s="2" t="n"/>
      <c r="BV529" s="2" t="n"/>
      <c r="BW529" s="2" t="n"/>
    </row>
    <row r="530" ht="31.5" customFormat="1" customHeight="1" s="40">
      <c r="A530" s="54">
        <f>IF(F530&lt;&gt;"",1+MAX($A$2:A529),"")</f>
        <v/>
      </c>
      <c r="B530" s="381" t="n"/>
      <c r="C530" s="53" t="inlineStr">
        <is>
          <t>Botanical Name: Festuca Glauca Elijah Blue, 
Common Name: Elijah Blue Fescue, Size: 1 GAL</t>
        </is>
      </c>
      <c r="D530" s="370" t="n">
        <v>26</v>
      </c>
      <c r="E530" s="45" t="n">
        <v>0</v>
      </c>
      <c r="F530" s="370">
        <f>(1+E530)*D530</f>
        <v/>
      </c>
      <c r="G530" s="49" t="inlineStr">
        <is>
          <t>EA</t>
        </is>
      </c>
      <c r="H530" s="364" t="n">
        <v>210</v>
      </c>
      <c r="I530" s="365">
        <f>H530*F530</f>
        <v/>
      </c>
      <c r="J530" s="366" t="n">
        <v>108</v>
      </c>
      <c r="K530" s="367">
        <f>J530*F530</f>
        <v/>
      </c>
      <c r="L530" s="368">
        <f>K530+I530</f>
        <v/>
      </c>
      <c r="M530" s="369" t="n"/>
      <c r="N530" s="18" t="n"/>
      <c r="O530" s="2" t="n"/>
      <c r="P530" s="2" t="n"/>
      <c r="Q530" s="2" t="n"/>
      <c r="R530" s="2" t="n"/>
      <c r="S530" s="2" t="n"/>
      <c r="T530" s="2" t="n"/>
      <c r="U530" s="2" t="n"/>
      <c r="V530" s="2" t="n"/>
      <c r="W530" s="2" t="n"/>
      <c r="X530" s="2" t="n"/>
      <c r="Y530" s="2" t="n"/>
      <c r="Z530" s="2" t="n"/>
      <c r="AA530" s="2" t="n"/>
      <c r="AB530" s="2" t="n"/>
      <c r="AC530" s="2" t="n"/>
      <c r="AD530" s="2" t="n"/>
      <c r="AE530" s="2" t="n"/>
      <c r="AF530" s="2" t="n"/>
      <c r="AG530" s="2" t="n"/>
      <c r="AH530" s="2" t="n"/>
      <c r="AI530" s="2" t="n"/>
      <c r="AJ530" s="2" t="n"/>
      <c r="AK530" s="2" t="n"/>
      <c r="AL530" s="2" t="n"/>
      <c r="AM530" s="2" t="n"/>
      <c r="AN530" s="2" t="n"/>
      <c r="AO530" s="2" t="n"/>
      <c r="AP530" s="2" t="n"/>
      <c r="AQ530" s="2" t="n"/>
      <c r="AR530" s="2" t="n"/>
      <c r="AS530" s="2" t="n"/>
      <c r="AT530" s="2" t="n"/>
      <c r="AU530" s="2" t="n"/>
      <c r="AV530" s="2" t="n"/>
      <c r="AW530" s="2" t="n"/>
      <c r="AX530" s="2" t="n"/>
      <c r="AY530" s="2" t="n"/>
      <c r="AZ530" s="2" t="n"/>
      <c r="BA530" s="2" t="n"/>
      <c r="BB530" s="2" t="n"/>
      <c r="BC530" s="2" t="n"/>
      <c r="BD530" s="2" t="n"/>
      <c r="BE530" s="2" t="n"/>
      <c r="BF530" s="2" t="n"/>
      <c r="BG530" s="2" t="n"/>
      <c r="BH530" s="2" t="n"/>
      <c r="BI530" s="2" t="n"/>
      <c r="BJ530" s="2" t="n"/>
      <c r="BK530" s="2" t="n"/>
      <c r="BL530" s="2" t="n"/>
      <c r="BM530" s="2" t="n"/>
      <c r="BN530" s="2" t="n"/>
      <c r="BO530" s="2" t="n"/>
      <c r="BP530" s="2" t="n"/>
      <c r="BQ530" s="2" t="n"/>
      <c r="BR530" s="2" t="n"/>
      <c r="BS530" s="2" t="n"/>
      <c r="BT530" s="2" t="n"/>
      <c r="BU530" s="2" t="n"/>
      <c r="BV530" s="2" t="n"/>
      <c r="BW530" s="2" t="n"/>
    </row>
    <row r="531" ht="31.5" customFormat="1" customHeight="1" s="40">
      <c r="A531" s="54">
        <f>IF(F531&lt;&gt;"",1+MAX($A$2:A530),"")</f>
        <v/>
      </c>
      <c r="B531" s="381" t="n"/>
      <c r="C531" s="53" t="inlineStr">
        <is>
          <t>Botanical Name: Furcraea Foetida Mediopicta, 
Common Name: Mauritius Hemp, Size: 5 GAL</t>
        </is>
      </c>
      <c r="D531" s="370" t="n">
        <v>20</v>
      </c>
      <c r="E531" s="45" t="n">
        <v>0</v>
      </c>
      <c r="F531" s="370">
        <f>(1+E531)*D531</f>
        <v/>
      </c>
      <c r="G531" s="49" t="inlineStr">
        <is>
          <t>EA</t>
        </is>
      </c>
      <c r="H531" s="364" t="n">
        <v>200</v>
      </c>
      <c r="I531" s="365">
        <f>H531*F531</f>
        <v/>
      </c>
      <c r="J531" s="366" t="n">
        <v>80</v>
      </c>
      <c r="K531" s="367">
        <f>J531*F531</f>
        <v/>
      </c>
      <c r="L531" s="368">
        <f>K531+I531</f>
        <v/>
      </c>
      <c r="M531" s="369" t="n"/>
      <c r="N531" s="18" t="n"/>
      <c r="O531" s="2" t="n"/>
      <c r="P531" s="2" t="n"/>
      <c r="Q531" s="2" t="n"/>
      <c r="R531" s="2" t="n"/>
      <c r="S531" s="2" t="n"/>
      <c r="T531" s="2" t="n"/>
      <c r="U531" s="2" t="n"/>
      <c r="V531" s="2" t="n"/>
      <c r="W531" s="2" t="n"/>
      <c r="X531" s="2" t="n"/>
      <c r="Y531" s="2" t="n"/>
      <c r="Z531" s="2" t="n"/>
      <c r="AA531" s="2" t="n"/>
      <c r="AB531" s="2" t="n"/>
      <c r="AC531" s="2" t="n"/>
      <c r="AD531" s="2" t="n"/>
      <c r="AE531" s="2" t="n"/>
      <c r="AF531" s="2" t="n"/>
      <c r="AG531" s="2" t="n"/>
      <c r="AH531" s="2" t="n"/>
      <c r="AI531" s="2" t="n"/>
      <c r="AJ531" s="2" t="n"/>
      <c r="AK531" s="2" t="n"/>
      <c r="AL531" s="2" t="n"/>
      <c r="AM531" s="2" t="n"/>
      <c r="AN531" s="2" t="n"/>
      <c r="AO531" s="2" t="n"/>
      <c r="AP531" s="2" t="n"/>
      <c r="AQ531" s="2" t="n"/>
      <c r="AR531" s="2" t="n"/>
      <c r="AS531" s="2" t="n"/>
      <c r="AT531" s="2" t="n"/>
      <c r="AU531" s="2" t="n"/>
      <c r="AV531" s="2" t="n"/>
      <c r="AW531" s="2" t="n"/>
      <c r="AX531" s="2" t="n"/>
      <c r="AY531" s="2" t="n"/>
      <c r="AZ531" s="2" t="n"/>
      <c r="BA531" s="2" t="n"/>
      <c r="BB531" s="2" t="n"/>
      <c r="BC531" s="2" t="n"/>
      <c r="BD531" s="2" t="n"/>
      <c r="BE531" s="2" t="n"/>
      <c r="BF531" s="2" t="n"/>
      <c r="BG531" s="2" t="n"/>
      <c r="BH531" s="2" t="n"/>
      <c r="BI531" s="2" t="n"/>
      <c r="BJ531" s="2" t="n"/>
      <c r="BK531" s="2" t="n"/>
      <c r="BL531" s="2" t="n"/>
      <c r="BM531" s="2" t="n"/>
      <c r="BN531" s="2" t="n"/>
      <c r="BO531" s="2" t="n"/>
      <c r="BP531" s="2" t="n"/>
      <c r="BQ531" s="2" t="n"/>
      <c r="BR531" s="2" t="n"/>
      <c r="BS531" s="2" t="n"/>
      <c r="BT531" s="2" t="n"/>
      <c r="BU531" s="2" t="n"/>
      <c r="BV531" s="2" t="n"/>
      <c r="BW531" s="2" t="n"/>
    </row>
    <row r="532" ht="31.5" customFormat="1" customHeight="1" s="40">
      <c r="A532" s="54">
        <f>IF(F532&lt;&gt;"",1+MAX($A$2:A531),"")</f>
        <v/>
      </c>
      <c r="B532" s="381" t="n"/>
      <c r="C532" s="53" t="inlineStr">
        <is>
          <t>Botanical Name: Ilex Crenata Sky Pencil, 
Common Name: Sky Pencil Japanese Holly, Size: 5 GAL</t>
        </is>
      </c>
      <c r="D532" s="370" t="n">
        <v>6</v>
      </c>
      <c r="E532" s="45" t="n">
        <v>0</v>
      </c>
      <c r="F532" s="370">
        <f>(1+E532)*D532</f>
        <v/>
      </c>
      <c r="G532" s="49" t="inlineStr">
        <is>
          <t>EA</t>
        </is>
      </c>
      <c r="H532" s="364" t="n">
        <v>175</v>
      </c>
      <c r="I532" s="365">
        <f>H532*F532</f>
        <v/>
      </c>
      <c r="J532" s="366" t="n">
        <v>70</v>
      </c>
      <c r="K532" s="367">
        <f>J532*F532</f>
        <v/>
      </c>
      <c r="L532" s="368">
        <f>K532+I532</f>
        <v/>
      </c>
      <c r="M532" s="369" t="n"/>
      <c r="N532" s="18" t="n"/>
      <c r="O532" s="2" t="n"/>
      <c r="P532" s="2" t="n"/>
      <c r="Q532" s="2" t="n"/>
      <c r="R532" s="2" t="n"/>
      <c r="S532" s="2" t="n"/>
      <c r="T532" s="2" t="n"/>
      <c r="U532" s="2" t="n"/>
      <c r="V532" s="2" t="n"/>
      <c r="W532" s="2" t="n"/>
      <c r="X532" s="2" t="n"/>
      <c r="Y532" s="2" t="n"/>
      <c r="Z532" s="2" t="n"/>
      <c r="AA532" s="2" t="n"/>
      <c r="AB532" s="2" t="n"/>
      <c r="AC532" s="2" t="n"/>
      <c r="AD532" s="2" t="n"/>
      <c r="AE532" s="2" t="n"/>
      <c r="AF532" s="2" t="n"/>
      <c r="AG532" s="2" t="n"/>
      <c r="AH532" s="2" t="n"/>
      <c r="AI532" s="2" t="n"/>
      <c r="AJ532" s="2" t="n"/>
      <c r="AK532" s="2" t="n"/>
      <c r="AL532" s="2" t="n"/>
      <c r="AM532" s="2" t="n"/>
      <c r="AN532" s="2" t="n"/>
      <c r="AO532" s="2" t="n"/>
      <c r="AP532" s="2" t="n"/>
      <c r="AQ532" s="2" t="n"/>
      <c r="AR532" s="2" t="n"/>
      <c r="AS532" s="2" t="n"/>
      <c r="AT532" s="2" t="n"/>
      <c r="AU532" s="2" t="n"/>
      <c r="AV532" s="2" t="n"/>
      <c r="AW532" s="2" t="n"/>
      <c r="AX532" s="2" t="n"/>
      <c r="AY532" s="2" t="n"/>
      <c r="AZ532" s="2" t="n"/>
      <c r="BA532" s="2" t="n"/>
      <c r="BB532" s="2" t="n"/>
      <c r="BC532" s="2" t="n"/>
      <c r="BD532" s="2" t="n"/>
      <c r="BE532" s="2" t="n"/>
      <c r="BF532" s="2" t="n"/>
      <c r="BG532" s="2" t="n"/>
      <c r="BH532" s="2" t="n"/>
      <c r="BI532" s="2" t="n"/>
      <c r="BJ532" s="2" t="n"/>
      <c r="BK532" s="2" t="n"/>
      <c r="BL532" s="2" t="n"/>
      <c r="BM532" s="2" t="n"/>
      <c r="BN532" s="2" t="n"/>
      <c r="BO532" s="2" t="n"/>
      <c r="BP532" s="2" t="n"/>
      <c r="BQ532" s="2" t="n"/>
      <c r="BR532" s="2" t="n"/>
      <c r="BS532" s="2" t="n"/>
      <c r="BT532" s="2" t="n"/>
      <c r="BU532" s="2" t="n"/>
      <c r="BV532" s="2" t="n"/>
      <c r="BW532" s="2" t="n"/>
    </row>
    <row r="533" ht="31.5" customFormat="1" customHeight="1" s="40">
      <c r="A533" s="54">
        <f>IF(F533&lt;&gt;"",1+MAX($A$2:A532),"")</f>
        <v/>
      </c>
      <c r="B533" s="381" t="n"/>
      <c r="C533" s="53" t="inlineStr">
        <is>
          <t>Botanical Name: Ligustrum Japonicaum Texanum, 
Common Name: Waxlead Privet, Size: 5 GAL</t>
        </is>
      </c>
      <c r="D533" s="370" t="n">
        <v>37</v>
      </c>
      <c r="E533" s="45" t="n">
        <v>0</v>
      </c>
      <c r="F533" s="370">
        <f>(1+E533)*D533</f>
        <v/>
      </c>
      <c r="G533" s="49" t="inlineStr">
        <is>
          <t>EA</t>
        </is>
      </c>
      <c r="H533" s="364" t="n">
        <v>150</v>
      </c>
      <c r="I533" s="365">
        <f>H533*F533</f>
        <v/>
      </c>
      <c r="J533" s="366" t="n">
        <v>58</v>
      </c>
      <c r="K533" s="367">
        <f>J533*F533</f>
        <v/>
      </c>
      <c r="L533" s="368">
        <f>K533+I533</f>
        <v/>
      </c>
      <c r="M533" s="369" t="n"/>
      <c r="N533" s="18" t="n"/>
      <c r="O533" s="2" t="n"/>
      <c r="P533" s="2" t="n"/>
      <c r="Q533" s="2" t="n"/>
      <c r="R533" s="2" t="n"/>
      <c r="S533" s="2" t="n"/>
      <c r="T533" s="2" t="n"/>
      <c r="U533" s="2" t="n"/>
      <c r="V533" s="2" t="n"/>
      <c r="W533" s="2" t="n"/>
      <c r="X533" s="2" t="n"/>
      <c r="Y533" s="2" t="n"/>
      <c r="Z533" s="2" t="n"/>
      <c r="AA533" s="2" t="n"/>
      <c r="AB533" s="2" t="n"/>
      <c r="AC533" s="2" t="n"/>
      <c r="AD533" s="2" t="n"/>
      <c r="AE533" s="2" t="n"/>
      <c r="AF533" s="2" t="n"/>
      <c r="AG533" s="2" t="n"/>
      <c r="AH533" s="2" t="n"/>
      <c r="AI533" s="2" t="n"/>
      <c r="AJ533" s="2" t="n"/>
      <c r="AK533" s="2" t="n"/>
      <c r="AL533" s="2" t="n"/>
      <c r="AM533" s="2" t="n"/>
      <c r="AN533" s="2" t="n"/>
      <c r="AO533" s="2" t="n"/>
      <c r="AP533" s="2" t="n"/>
      <c r="AQ533" s="2" t="n"/>
      <c r="AR533" s="2" t="n"/>
      <c r="AS533" s="2" t="n"/>
      <c r="AT533" s="2" t="n"/>
      <c r="AU533" s="2" t="n"/>
      <c r="AV533" s="2" t="n"/>
      <c r="AW533" s="2" t="n"/>
      <c r="AX533" s="2" t="n"/>
      <c r="AY533" s="2" t="n"/>
      <c r="AZ533" s="2" t="n"/>
      <c r="BA533" s="2" t="n"/>
      <c r="BB533" s="2" t="n"/>
      <c r="BC533" s="2" t="n"/>
      <c r="BD533" s="2" t="n"/>
      <c r="BE533" s="2" t="n"/>
      <c r="BF533" s="2" t="n"/>
      <c r="BG533" s="2" t="n"/>
      <c r="BH533" s="2" t="n"/>
      <c r="BI533" s="2" t="n"/>
      <c r="BJ533" s="2" t="n"/>
      <c r="BK533" s="2" t="n"/>
      <c r="BL533" s="2" t="n"/>
      <c r="BM533" s="2" t="n"/>
      <c r="BN533" s="2" t="n"/>
      <c r="BO533" s="2" t="n"/>
      <c r="BP533" s="2" t="n"/>
      <c r="BQ533" s="2" t="n"/>
      <c r="BR533" s="2" t="n"/>
      <c r="BS533" s="2" t="n"/>
      <c r="BT533" s="2" t="n"/>
      <c r="BU533" s="2" t="n"/>
      <c r="BV533" s="2" t="n"/>
      <c r="BW533" s="2" t="n"/>
    </row>
    <row r="534" ht="31.5" customFormat="1" customHeight="1" s="40">
      <c r="A534" s="54">
        <f>IF(F534&lt;&gt;"",1+MAX($A$2:A533),"")</f>
        <v/>
      </c>
      <c r="B534" s="381" t="n"/>
      <c r="C534" s="53" t="inlineStr">
        <is>
          <t>Botanical Name: Lomandra Hybridaa Lomlon PP#23, 034, 
Common Name: Lime Tuff Mat Rush, Size: 1 GAL</t>
        </is>
      </c>
      <c r="D534" s="370" t="n">
        <v>62</v>
      </c>
      <c r="E534" s="45" t="n">
        <v>0</v>
      </c>
      <c r="F534" s="370">
        <f>(1+E534)*D534</f>
        <v/>
      </c>
      <c r="G534" s="49" t="inlineStr">
        <is>
          <t>EA</t>
        </is>
      </c>
      <c r="H534" s="364" t="n">
        <v>125</v>
      </c>
      <c r="I534" s="365">
        <f>H534*F534</f>
        <v/>
      </c>
      <c r="J534" s="366" t="n">
        <v>42</v>
      </c>
      <c r="K534" s="367">
        <f>J534*F534</f>
        <v/>
      </c>
      <c r="L534" s="368">
        <f>K534+I534</f>
        <v/>
      </c>
      <c r="M534" s="369" t="n"/>
      <c r="N534" s="18" t="n"/>
      <c r="O534" s="2" t="n"/>
      <c r="P534" s="2" t="n"/>
      <c r="Q534" s="2" t="n"/>
      <c r="R534" s="2" t="n"/>
      <c r="S534" s="2" t="n"/>
      <c r="T534" s="2" t="n"/>
      <c r="U534" s="2" t="n"/>
      <c r="V534" s="2" t="n"/>
      <c r="W534" s="2" t="n"/>
      <c r="X534" s="2" t="n"/>
      <c r="Y534" s="2" t="n"/>
      <c r="Z534" s="2" t="n"/>
      <c r="AA534" s="2" t="n"/>
      <c r="AB534" s="2" t="n"/>
      <c r="AC534" s="2" t="n"/>
      <c r="AD534" s="2" t="n"/>
      <c r="AE534" s="2" t="n"/>
      <c r="AF534" s="2" t="n"/>
      <c r="AG534" s="2" t="n"/>
      <c r="AH534" s="2" t="n"/>
      <c r="AI534" s="2" t="n"/>
      <c r="AJ534" s="2" t="n"/>
      <c r="AK534" s="2" t="n"/>
      <c r="AL534" s="2" t="n"/>
      <c r="AM534" s="2" t="n"/>
      <c r="AN534" s="2" t="n"/>
      <c r="AO534" s="2" t="n"/>
      <c r="AP534" s="2" t="n"/>
      <c r="AQ534" s="2" t="n"/>
      <c r="AR534" s="2" t="n"/>
      <c r="AS534" s="2" t="n"/>
      <c r="AT534" s="2" t="n"/>
      <c r="AU534" s="2" t="n"/>
      <c r="AV534" s="2" t="n"/>
      <c r="AW534" s="2" t="n"/>
      <c r="AX534" s="2" t="n"/>
      <c r="AY534" s="2" t="n"/>
      <c r="AZ534" s="2" t="n"/>
      <c r="BA534" s="2" t="n"/>
      <c r="BB534" s="2" t="n"/>
      <c r="BC534" s="2" t="n"/>
      <c r="BD534" s="2" t="n"/>
      <c r="BE534" s="2" t="n"/>
      <c r="BF534" s="2" t="n"/>
      <c r="BG534" s="2" t="n"/>
      <c r="BH534" s="2" t="n"/>
      <c r="BI534" s="2" t="n"/>
      <c r="BJ534" s="2" t="n"/>
      <c r="BK534" s="2" t="n"/>
      <c r="BL534" s="2" t="n"/>
      <c r="BM534" s="2" t="n"/>
      <c r="BN534" s="2" t="n"/>
      <c r="BO534" s="2" t="n"/>
      <c r="BP534" s="2" t="n"/>
      <c r="BQ534" s="2" t="n"/>
      <c r="BR534" s="2" t="n"/>
      <c r="BS534" s="2" t="n"/>
      <c r="BT534" s="2" t="n"/>
      <c r="BU534" s="2" t="n"/>
      <c r="BV534" s="2" t="n"/>
      <c r="BW534" s="2" t="n"/>
    </row>
    <row r="535" ht="31.5" customFormat="1" customHeight="1" s="40">
      <c r="A535" s="54">
        <f>IF(F535&lt;&gt;"",1+MAX($A$2:A534),"")</f>
        <v/>
      </c>
      <c r="B535" s="381" t="n"/>
      <c r="C535" s="53" t="inlineStr">
        <is>
          <t>Botanical Name: Ophiopogon Japonicus, 
Common Name: Dwarf Monda Grassl, Size: 1 GAL</t>
        </is>
      </c>
      <c r="D535" s="370" t="n">
        <v>84</v>
      </c>
      <c r="E535" s="45" t="n">
        <v>0</v>
      </c>
      <c r="F535" s="370">
        <f>(1+E535)*D535</f>
        <v/>
      </c>
      <c r="G535" s="49" t="inlineStr">
        <is>
          <t>EA</t>
        </is>
      </c>
      <c r="H535" s="364" t="n">
        <v>138</v>
      </c>
      <c r="I535" s="365">
        <f>H535*F535</f>
        <v/>
      </c>
      <c r="J535" s="366" t="n">
        <v>48</v>
      </c>
      <c r="K535" s="367">
        <f>J535*F535</f>
        <v/>
      </c>
      <c r="L535" s="368">
        <f>K535+I535</f>
        <v/>
      </c>
      <c r="M535" s="369" t="n"/>
      <c r="N535" s="18" t="n"/>
      <c r="O535" s="2" t="n"/>
      <c r="P535" s="2" t="n"/>
      <c r="Q535" s="2" t="n"/>
      <c r="R535" s="2" t="n"/>
      <c r="S535" s="2" t="n"/>
      <c r="T535" s="2" t="n"/>
      <c r="U535" s="2" t="n"/>
      <c r="V535" s="2" t="n"/>
      <c r="W535" s="2" t="n"/>
      <c r="X535" s="2" t="n"/>
      <c r="Y535" s="2" t="n"/>
      <c r="Z535" s="2" t="n"/>
      <c r="AA535" s="2" t="n"/>
      <c r="AB535" s="2" t="n"/>
      <c r="AC535" s="2" t="n"/>
      <c r="AD535" s="2" t="n"/>
      <c r="AE535" s="2" t="n"/>
      <c r="AF535" s="2" t="n"/>
      <c r="AG535" s="2" t="n"/>
      <c r="AH535" s="2" t="n"/>
      <c r="AI535" s="2" t="n"/>
      <c r="AJ535" s="2" t="n"/>
      <c r="AK535" s="2" t="n"/>
      <c r="AL535" s="2" t="n"/>
      <c r="AM535" s="2" t="n"/>
      <c r="AN535" s="2" t="n"/>
      <c r="AO535" s="2" t="n"/>
      <c r="AP535" s="2" t="n"/>
      <c r="AQ535" s="2" t="n"/>
      <c r="AR535" s="2" t="n"/>
      <c r="AS535" s="2" t="n"/>
      <c r="AT535" s="2" t="n"/>
      <c r="AU535" s="2" t="n"/>
      <c r="AV535" s="2" t="n"/>
      <c r="AW535" s="2" t="n"/>
      <c r="AX535" s="2" t="n"/>
      <c r="AY535" s="2" t="n"/>
      <c r="AZ535" s="2" t="n"/>
      <c r="BA535" s="2" t="n"/>
      <c r="BB535" s="2" t="n"/>
      <c r="BC535" s="2" t="n"/>
      <c r="BD535" s="2" t="n"/>
      <c r="BE535" s="2" t="n"/>
      <c r="BF535" s="2" t="n"/>
      <c r="BG535" s="2" t="n"/>
      <c r="BH535" s="2" t="n"/>
      <c r="BI535" s="2" t="n"/>
      <c r="BJ535" s="2" t="n"/>
      <c r="BK535" s="2" t="n"/>
      <c r="BL535" s="2" t="n"/>
      <c r="BM535" s="2" t="n"/>
      <c r="BN535" s="2" t="n"/>
      <c r="BO535" s="2" t="n"/>
      <c r="BP535" s="2" t="n"/>
      <c r="BQ535" s="2" t="n"/>
      <c r="BR535" s="2" t="n"/>
      <c r="BS535" s="2" t="n"/>
      <c r="BT535" s="2" t="n"/>
      <c r="BU535" s="2" t="n"/>
      <c r="BV535" s="2" t="n"/>
      <c r="BW535" s="2" t="n"/>
    </row>
    <row r="536" ht="31.5" customFormat="1" customHeight="1" s="40">
      <c r="A536" s="54">
        <f>IF(F536&lt;&gt;"",1+MAX($A$2:A535),"")</f>
        <v/>
      </c>
      <c r="B536" s="381" t="n"/>
      <c r="C536" s="53" t="inlineStr">
        <is>
          <t>Botanical Name: Phormium Pink Stripe, 
Common Name: Pink Stripe New Zealand Flaxl, Size: 15 GAL</t>
        </is>
      </c>
      <c r="D536" s="370" t="n">
        <v>13</v>
      </c>
      <c r="E536" s="45" t="n">
        <v>0</v>
      </c>
      <c r="F536" s="370">
        <f>(1+E536)*D536</f>
        <v/>
      </c>
      <c r="G536" s="49" t="inlineStr">
        <is>
          <t>EA</t>
        </is>
      </c>
      <c r="H536" s="364" t="n">
        <v>165</v>
      </c>
      <c r="I536" s="365">
        <f>H536*F536</f>
        <v/>
      </c>
      <c r="J536" s="366" t="n">
        <v>52</v>
      </c>
      <c r="K536" s="367">
        <f>J536*F536</f>
        <v/>
      </c>
      <c r="L536" s="368">
        <f>K536+I536</f>
        <v/>
      </c>
      <c r="M536" s="369" t="n"/>
      <c r="N536" s="18" t="n"/>
      <c r="O536" s="2" t="n"/>
      <c r="P536" s="2" t="n"/>
      <c r="Q536" s="2" t="n"/>
      <c r="R536" s="2" t="n"/>
      <c r="S536" s="2" t="n"/>
      <c r="T536" s="2" t="n"/>
      <c r="U536" s="2" t="n"/>
      <c r="V536" s="2" t="n"/>
      <c r="W536" s="2" t="n"/>
      <c r="X536" s="2" t="n"/>
      <c r="Y536" s="2" t="n"/>
      <c r="Z536" s="2" t="n"/>
      <c r="AA536" s="2" t="n"/>
      <c r="AB536" s="2" t="n"/>
      <c r="AC536" s="2" t="n"/>
      <c r="AD536" s="2" t="n"/>
      <c r="AE536" s="2" t="n"/>
      <c r="AF536" s="2" t="n"/>
      <c r="AG536" s="2" t="n"/>
      <c r="AH536" s="2" t="n"/>
      <c r="AI536" s="2" t="n"/>
      <c r="AJ536" s="2" t="n"/>
      <c r="AK536" s="2" t="n"/>
      <c r="AL536" s="2" t="n"/>
      <c r="AM536" s="2" t="n"/>
      <c r="AN536" s="2" t="n"/>
      <c r="AO536" s="2" t="n"/>
      <c r="AP536" s="2" t="n"/>
      <c r="AQ536" s="2" t="n"/>
      <c r="AR536" s="2" t="n"/>
      <c r="AS536" s="2" t="n"/>
      <c r="AT536" s="2" t="n"/>
      <c r="AU536" s="2" t="n"/>
      <c r="AV536" s="2" t="n"/>
      <c r="AW536" s="2" t="n"/>
      <c r="AX536" s="2" t="n"/>
      <c r="AY536" s="2" t="n"/>
      <c r="AZ536" s="2" t="n"/>
      <c r="BA536" s="2" t="n"/>
      <c r="BB536" s="2" t="n"/>
      <c r="BC536" s="2" t="n"/>
      <c r="BD536" s="2" t="n"/>
      <c r="BE536" s="2" t="n"/>
      <c r="BF536" s="2" t="n"/>
      <c r="BG536" s="2" t="n"/>
      <c r="BH536" s="2" t="n"/>
      <c r="BI536" s="2" t="n"/>
      <c r="BJ536" s="2" t="n"/>
      <c r="BK536" s="2" t="n"/>
      <c r="BL536" s="2" t="n"/>
      <c r="BM536" s="2" t="n"/>
      <c r="BN536" s="2" t="n"/>
      <c r="BO536" s="2" t="n"/>
      <c r="BP536" s="2" t="n"/>
      <c r="BQ536" s="2" t="n"/>
      <c r="BR536" s="2" t="n"/>
      <c r="BS536" s="2" t="n"/>
      <c r="BT536" s="2" t="n"/>
      <c r="BU536" s="2" t="n"/>
      <c r="BV536" s="2" t="n"/>
      <c r="BW536" s="2" t="n"/>
    </row>
    <row r="537" ht="31.5" customFormat="1" customHeight="1" s="40">
      <c r="A537" s="54">
        <f>IF(F537&lt;&gt;"",1+MAX($A$2:A536),"")</f>
        <v/>
      </c>
      <c r="B537" s="381" t="n"/>
      <c r="C537" s="53" t="inlineStr">
        <is>
          <t>Botanical Name: Sansevieria Trifasciata, 
Common Name: Snake Plant, Size: 5 GAL</t>
        </is>
      </c>
      <c r="D537" s="370" t="n">
        <v>28</v>
      </c>
      <c r="E537" s="45" t="n">
        <v>0</v>
      </c>
      <c r="F537" s="370">
        <f>(1+E537)*D537</f>
        <v/>
      </c>
      <c r="G537" s="49" t="inlineStr">
        <is>
          <t>EA</t>
        </is>
      </c>
      <c r="H537" s="364" t="n">
        <v>185</v>
      </c>
      <c r="I537" s="365">
        <f>H537*F537</f>
        <v/>
      </c>
      <c r="J537" s="366" t="n">
        <v>58</v>
      </c>
      <c r="K537" s="367">
        <f>J537*F537</f>
        <v/>
      </c>
      <c r="L537" s="368">
        <f>K537+I537</f>
        <v/>
      </c>
      <c r="M537" s="369" t="n"/>
      <c r="N537" s="18" t="n"/>
      <c r="O537" s="2" t="n"/>
      <c r="P537" s="2" t="n"/>
      <c r="Q537" s="2" t="n"/>
      <c r="R537" s="2" t="n"/>
      <c r="S537" s="2" t="n"/>
      <c r="T537" s="2" t="n"/>
      <c r="U537" s="2" t="n"/>
      <c r="V537" s="2" t="n"/>
      <c r="W537" s="2" t="n"/>
      <c r="X537" s="2" t="n"/>
      <c r="Y537" s="2" t="n"/>
      <c r="Z537" s="2" t="n"/>
      <c r="AA537" s="2" t="n"/>
      <c r="AB537" s="2" t="n"/>
      <c r="AC537" s="2" t="n"/>
      <c r="AD537" s="2" t="n"/>
      <c r="AE537" s="2" t="n"/>
      <c r="AF537" s="2" t="n"/>
      <c r="AG537" s="2" t="n"/>
      <c r="AH537" s="2" t="n"/>
      <c r="AI537" s="2" t="n"/>
      <c r="AJ537" s="2" t="n"/>
      <c r="AK537" s="2" t="n"/>
      <c r="AL537" s="2" t="n"/>
      <c r="AM537" s="2" t="n"/>
      <c r="AN537" s="2" t="n"/>
      <c r="AO537" s="2" t="n"/>
      <c r="AP537" s="2" t="n"/>
      <c r="AQ537" s="2" t="n"/>
      <c r="AR537" s="2" t="n"/>
      <c r="AS537" s="2" t="n"/>
      <c r="AT537" s="2" t="n"/>
      <c r="AU537" s="2" t="n"/>
      <c r="AV537" s="2" t="n"/>
      <c r="AW537" s="2" t="n"/>
      <c r="AX537" s="2" t="n"/>
      <c r="AY537" s="2" t="n"/>
      <c r="AZ537" s="2" t="n"/>
      <c r="BA537" s="2" t="n"/>
      <c r="BB537" s="2" t="n"/>
      <c r="BC537" s="2" t="n"/>
      <c r="BD537" s="2" t="n"/>
      <c r="BE537" s="2" t="n"/>
      <c r="BF537" s="2" t="n"/>
      <c r="BG537" s="2" t="n"/>
      <c r="BH537" s="2" t="n"/>
      <c r="BI537" s="2" t="n"/>
      <c r="BJ537" s="2" t="n"/>
      <c r="BK537" s="2" t="n"/>
      <c r="BL537" s="2" t="n"/>
      <c r="BM537" s="2" t="n"/>
      <c r="BN537" s="2" t="n"/>
      <c r="BO537" s="2" t="n"/>
      <c r="BP537" s="2" t="n"/>
      <c r="BQ537" s="2" t="n"/>
      <c r="BR537" s="2" t="n"/>
      <c r="BS537" s="2" t="n"/>
      <c r="BT537" s="2" t="n"/>
      <c r="BU537" s="2" t="n"/>
      <c r="BV537" s="2" t="n"/>
      <c r="BW537" s="2" t="n"/>
    </row>
    <row r="538" ht="15.75" customFormat="1" customHeight="1" s="40">
      <c r="A538" s="54">
        <f>IF(F538&lt;&gt;"",1+MAX($A$2:A537),"")</f>
        <v/>
      </c>
      <c r="B538" s="381" t="n"/>
      <c r="C538" s="301" t="inlineStr">
        <is>
          <t>GROUND COVERS</t>
        </is>
      </c>
      <c r="D538" s="370" t="n"/>
      <c r="E538" s="45" t="n"/>
      <c r="F538" s="370" t="n"/>
      <c r="G538" s="49" t="n"/>
      <c r="H538" s="364" t="n"/>
      <c r="I538" s="365" t="n"/>
      <c r="J538" s="371" t="n"/>
      <c r="K538" s="367" t="n"/>
      <c r="L538" s="368" t="n"/>
      <c r="M538" s="369" t="n"/>
      <c r="N538" s="18" t="n"/>
      <c r="O538" s="2" t="n"/>
      <c r="P538" s="2" t="n"/>
      <c r="Q538" s="2" t="n"/>
      <c r="R538" s="2" t="n"/>
      <c r="S538" s="2" t="n"/>
      <c r="T538" s="2" t="n"/>
      <c r="U538" s="2" t="n"/>
      <c r="V538" s="2" t="n"/>
      <c r="W538" s="2" t="n"/>
      <c r="X538" s="2" t="n"/>
      <c r="Y538" s="2" t="n"/>
      <c r="Z538" s="2" t="n"/>
      <c r="AA538" s="2" t="n"/>
      <c r="AB538" s="2" t="n"/>
      <c r="AC538" s="2" t="n"/>
      <c r="AD538" s="2" t="n"/>
      <c r="AE538" s="2" t="n"/>
      <c r="AF538" s="2" t="n"/>
      <c r="AG538" s="2" t="n"/>
      <c r="AH538" s="2" t="n"/>
      <c r="AI538" s="2" t="n"/>
      <c r="AJ538" s="2" t="n"/>
      <c r="AK538" s="2" t="n"/>
      <c r="AL538" s="2" t="n"/>
      <c r="AM538" s="2" t="n"/>
      <c r="AN538" s="2" t="n"/>
      <c r="AO538" s="2" t="n"/>
      <c r="AP538" s="2" t="n"/>
      <c r="AQ538" s="2" t="n"/>
      <c r="AR538" s="2" t="n"/>
      <c r="AS538" s="2" t="n"/>
      <c r="AT538" s="2" t="n"/>
      <c r="AU538" s="2" t="n"/>
      <c r="AV538" s="2" t="n"/>
      <c r="AW538" s="2" t="n"/>
      <c r="AX538" s="2" t="n"/>
      <c r="AY538" s="2" t="n"/>
      <c r="AZ538" s="2" t="n"/>
      <c r="BA538" s="2" t="n"/>
      <c r="BB538" s="2" t="n"/>
      <c r="BC538" s="2" t="n"/>
      <c r="BD538" s="2" t="n"/>
      <c r="BE538" s="2" t="n"/>
      <c r="BF538" s="2" t="n"/>
      <c r="BG538" s="2" t="n"/>
      <c r="BH538" s="2" t="n"/>
      <c r="BI538" s="2" t="n"/>
      <c r="BJ538" s="2" t="n"/>
      <c r="BK538" s="2" t="n"/>
      <c r="BL538" s="2" t="n"/>
      <c r="BM538" s="2" t="n"/>
      <c r="BN538" s="2" t="n"/>
      <c r="BO538" s="2" t="n"/>
      <c r="BP538" s="2" t="n"/>
      <c r="BQ538" s="2" t="n"/>
      <c r="BR538" s="2" t="n"/>
      <c r="BS538" s="2" t="n"/>
      <c r="BT538" s="2" t="n"/>
      <c r="BU538" s="2" t="n"/>
      <c r="BV538" s="2" t="n"/>
      <c r="BW538" s="2" t="n"/>
    </row>
    <row r="539" ht="31.5" customFormat="1" customHeight="1" s="40">
      <c r="A539" s="54">
        <f>IF(F539&lt;&gt;"",1+MAX($A$2:A538),"")</f>
        <v/>
      </c>
      <c r="B539" s="381" t="n"/>
      <c r="C539" s="53" t="inlineStr">
        <is>
          <t>Botanical Name: Senecio Serpens, 
Common Name: Blue Chalksticks</t>
        </is>
      </c>
      <c r="D539" s="370" t="n">
        <v>350</v>
      </c>
      <c r="E539" s="45" t="n">
        <v>0.05</v>
      </c>
      <c r="F539" s="370">
        <f>(1+E539)*D539</f>
        <v/>
      </c>
      <c r="G539" s="49" t="inlineStr">
        <is>
          <t>SF</t>
        </is>
      </c>
      <c r="H539" s="364" t="n">
        <v>2.25</v>
      </c>
      <c r="I539" s="365">
        <f>H539*F539</f>
        <v/>
      </c>
      <c r="J539" s="366" t="n">
        <v>1.02</v>
      </c>
      <c r="K539" s="367">
        <f>J539*F539</f>
        <v/>
      </c>
      <c r="L539" s="368">
        <f>K539+I539</f>
        <v/>
      </c>
      <c r="M539" s="369" t="n"/>
      <c r="N539" s="18" t="n"/>
      <c r="O539" s="2" t="n"/>
      <c r="P539" s="2" t="n"/>
      <c r="Q539" s="2" t="n"/>
      <c r="R539" s="2" t="n"/>
      <c r="S539" s="2" t="n"/>
      <c r="T539" s="2" t="n"/>
      <c r="U539" s="2" t="n"/>
      <c r="V539" s="2" t="n"/>
      <c r="W539" s="2" t="n"/>
      <c r="X539" s="2" t="n"/>
      <c r="Y539" s="2" t="n"/>
      <c r="Z539" s="2" t="n"/>
      <c r="AA539" s="2" t="n"/>
      <c r="AB539" s="2" t="n"/>
      <c r="AC539" s="2" t="n"/>
      <c r="AD539" s="2" t="n"/>
      <c r="AE539" s="2" t="n"/>
      <c r="AF539" s="2" t="n"/>
      <c r="AG539" s="2" t="n"/>
      <c r="AH539" s="2" t="n"/>
      <c r="AI539" s="2" t="n"/>
      <c r="AJ539" s="2" t="n"/>
      <c r="AK539" s="2" t="n"/>
      <c r="AL539" s="2" t="n"/>
      <c r="AM539" s="2" t="n"/>
      <c r="AN539" s="2" t="n"/>
      <c r="AO539" s="2" t="n"/>
      <c r="AP539" s="2" t="n"/>
      <c r="AQ539" s="2" t="n"/>
      <c r="AR539" s="2" t="n"/>
      <c r="AS539" s="2" t="n"/>
      <c r="AT539" s="2" t="n"/>
      <c r="AU539" s="2" t="n"/>
      <c r="AV539" s="2" t="n"/>
      <c r="AW539" s="2" t="n"/>
      <c r="AX539" s="2" t="n"/>
      <c r="AY539" s="2" t="n"/>
      <c r="AZ539" s="2" t="n"/>
      <c r="BA539" s="2" t="n"/>
      <c r="BB539" s="2" t="n"/>
      <c r="BC539" s="2" t="n"/>
      <c r="BD539" s="2" t="n"/>
      <c r="BE539" s="2" t="n"/>
      <c r="BF539" s="2" t="n"/>
      <c r="BG539" s="2" t="n"/>
      <c r="BH539" s="2" t="n"/>
      <c r="BI539" s="2" t="n"/>
      <c r="BJ539" s="2" t="n"/>
      <c r="BK539" s="2" t="n"/>
      <c r="BL539" s="2" t="n"/>
      <c r="BM539" s="2" t="n"/>
      <c r="BN539" s="2" t="n"/>
      <c r="BO539" s="2" t="n"/>
      <c r="BP539" s="2" t="n"/>
      <c r="BQ539" s="2" t="n"/>
      <c r="BR539" s="2" t="n"/>
      <c r="BS539" s="2" t="n"/>
      <c r="BT539" s="2" t="n"/>
      <c r="BU539" s="2" t="n"/>
      <c r="BV539" s="2" t="n"/>
      <c r="BW539" s="2" t="n"/>
    </row>
    <row r="540" ht="47.25" customFormat="1" customHeight="1" s="40">
      <c r="A540" s="54">
        <f>IF(F540&lt;&gt;"",1+MAX($A$2:A539),"")</f>
        <v/>
      </c>
      <c r="B540" s="381" t="n"/>
      <c r="C540" s="53" t="inlineStr">
        <is>
          <t>Decomposed Granite, Compacted Stabilized Decomposed Granite California Gold 3/8'' Minus w/ 11% Fines Wetted And Compact 2'' Layer Over Native Soil</t>
        </is>
      </c>
      <c r="D540" s="370" t="n">
        <v>352</v>
      </c>
      <c r="E540" s="45" t="n">
        <v>0.05</v>
      </c>
      <c r="F540" s="370">
        <f>(1+E540)*D540</f>
        <v/>
      </c>
      <c r="G540" s="49" t="inlineStr">
        <is>
          <t>SF</t>
        </is>
      </c>
      <c r="H540" s="364" t="n">
        <v>3.52</v>
      </c>
      <c r="I540" s="365">
        <f>H540*F540</f>
        <v/>
      </c>
      <c r="J540" s="366" t="n">
        <v>1.2</v>
      </c>
      <c r="K540" s="367">
        <f>J540*F540</f>
        <v/>
      </c>
      <c r="L540" s="368">
        <f>K540+I540</f>
        <v/>
      </c>
      <c r="M540" s="369" t="n"/>
      <c r="N540" s="18" t="n"/>
      <c r="O540" s="2" t="n"/>
      <c r="P540" s="2" t="n"/>
      <c r="Q540" s="2" t="n"/>
      <c r="R540" s="2" t="n"/>
      <c r="S540" s="2" t="n"/>
      <c r="T540" s="2" t="n"/>
      <c r="U540" s="2" t="n"/>
      <c r="V540" s="2" t="n"/>
      <c r="W540" s="2" t="n"/>
      <c r="X540" s="2" t="n"/>
      <c r="Y540" s="2" t="n"/>
      <c r="Z540" s="2" t="n"/>
      <c r="AA540" s="2" t="n"/>
      <c r="AB540" s="2" t="n"/>
      <c r="AC540" s="2" t="n"/>
      <c r="AD540" s="2" t="n"/>
      <c r="AE540" s="2" t="n"/>
      <c r="AF540" s="2" t="n"/>
      <c r="AG540" s="2" t="n"/>
      <c r="AH540" s="2" t="n"/>
      <c r="AI540" s="2" t="n"/>
      <c r="AJ540" s="2" t="n"/>
      <c r="AK540" s="2" t="n"/>
      <c r="AL540" s="2" t="n"/>
      <c r="AM540" s="2" t="n"/>
      <c r="AN540" s="2" t="n"/>
      <c r="AO540" s="2" t="n"/>
      <c r="AP540" s="2" t="n"/>
      <c r="AQ540" s="2" t="n"/>
      <c r="AR540" s="2" t="n"/>
      <c r="AS540" s="2" t="n"/>
      <c r="AT540" s="2" t="n"/>
      <c r="AU540" s="2" t="n"/>
      <c r="AV540" s="2" t="n"/>
      <c r="AW540" s="2" t="n"/>
      <c r="AX540" s="2" t="n"/>
      <c r="AY540" s="2" t="n"/>
      <c r="AZ540" s="2" t="n"/>
      <c r="BA540" s="2" t="n"/>
      <c r="BB540" s="2" t="n"/>
      <c r="BC540" s="2" t="n"/>
      <c r="BD540" s="2" t="n"/>
      <c r="BE540" s="2" t="n"/>
      <c r="BF540" s="2" t="n"/>
      <c r="BG540" s="2" t="n"/>
      <c r="BH540" s="2" t="n"/>
      <c r="BI540" s="2" t="n"/>
      <c r="BJ540" s="2" t="n"/>
      <c r="BK540" s="2" t="n"/>
      <c r="BL540" s="2" t="n"/>
      <c r="BM540" s="2" t="n"/>
      <c r="BN540" s="2" t="n"/>
      <c r="BO540" s="2" t="n"/>
      <c r="BP540" s="2" t="n"/>
      <c r="BQ540" s="2" t="n"/>
      <c r="BR540" s="2" t="n"/>
      <c r="BS540" s="2" t="n"/>
      <c r="BT540" s="2" t="n"/>
      <c r="BU540" s="2" t="n"/>
      <c r="BV540" s="2" t="n"/>
      <c r="BW540" s="2" t="n"/>
    </row>
    <row r="541" ht="15.75" customFormat="1" customHeight="1" s="40">
      <c r="A541" s="54">
        <f>IF(F541&lt;&gt;"",1+MAX($A$2:A540),"")</f>
        <v/>
      </c>
      <c r="B541" s="381" t="n"/>
      <c r="C541" s="53" t="inlineStr">
        <is>
          <t>Landscape Area</t>
        </is>
      </c>
      <c r="D541" s="370" t="n">
        <v>355.52</v>
      </c>
      <c r="E541" s="45" t="n">
        <v>0.05</v>
      </c>
      <c r="F541" s="370">
        <f>(1+E541)*D541</f>
        <v/>
      </c>
      <c r="G541" s="49" t="inlineStr">
        <is>
          <t>SF</t>
        </is>
      </c>
      <c r="H541" s="364" t="n">
        <v>1.52</v>
      </c>
      <c r="I541" s="365">
        <f>H541*F541</f>
        <v/>
      </c>
      <c r="J541" s="366" t="n">
        <v>0.95</v>
      </c>
      <c r="K541" s="367">
        <f>J541*F541</f>
        <v/>
      </c>
      <c r="L541" s="368">
        <f>K541+I541</f>
        <v/>
      </c>
      <c r="M541" s="369" t="n"/>
      <c r="N541" s="18" t="n"/>
      <c r="O541" s="2" t="n"/>
      <c r="P541" s="2" t="n"/>
      <c r="Q541" s="2" t="n"/>
      <c r="R541" s="2" t="n"/>
      <c r="S541" s="2" t="n"/>
      <c r="T541" s="2" t="n"/>
      <c r="U541" s="2" t="n"/>
      <c r="V541" s="2" t="n"/>
      <c r="W541" s="2" t="n"/>
      <c r="X541" s="2" t="n"/>
      <c r="Y541" s="2" t="n"/>
      <c r="Z541" s="2" t="n"/>
      <c r="AA541" s="2" t="n"/>
      <c r="AB541" s="2" t="n"/>
      <c r="AC541" s="2" t="n"/>
      <c r="AD541" s="2" t="n"/>
      <c r="AE541" s="2" t="n"/>
      <c r="AF541" s="2" t="n"/>
      <c r="AG541" s="2" t="n"/>
      <c r="AH541" s="2" t="n"/>
      <c r="AI541" s="2" t="n"/>
      <c r="AJ541" s="2" t="n"/>
      <c r="AK541" s="2" t="n"/>
      <c r="AL541" s="2" t="n"/>
      <c r="AM541" s="2" t="n"/>
      <c r="AN541" s="2" t="n"/>
      <c r="AO541" s="2" t="n"/>
      <c r="AP541" s="2" t="n"/>
      <c r="AQ541" s="2" t="n"/>
      <c r="AR541" s="2" t="n"/>
      <c r="AS541" s="2" t="n"/>
      <c r="AT541" s="2" t="n"/>
      <c r="AU541" s="2" t="n"/>
      <c r="AV541" s="2" t="n"/>
      <c r="AW541" s="2" t="n"/>
      <c r="AX541" s="2" t="n"/>
      <c r="AY541" s="2" t="n"/>
      <c r="AZ541" s="2" t="n"/>
      <c r="BA541" s="2" t="n"/>
      <c r="BB541" s="2" t="n"/>
      <c r="BC541" s="2" t="n"/>
      <c r="BD541" s="2" t="n"/>
      <c r="BE541" s="2" t="n"/>
      <c r="BF541" s="2" t="n"/>
      <c r="BG541" s="2" t="n"/>
      <c r="BH541" s="2" t="n"/>
      <c r="BI541" s="2" t="n"/>
      <c r="BJ541" s="2" t="n"/>
      <c r="BK541" s="2" t="n"/>
      <c r="BL541" s="2" t="n"/>
      <c r="BM541" s="2" t="n"/>
      <c r="BN541" s="2" t="n"/>
      <c r="BO541" s="2" t="n"/>
      <c r="BP541" s="2" t="n"/>
      <c r="BQ541" s="2" t="n"/>
      <c r="BR541" s="2" t="n"/>
      <c r="BS541" s="2" t="n"/>
      <c r="BT541" s="2" t="n"/>
      <c r="BU541" s="2" t="n"/>
      <c r="BV541" s="2" t="n"/>
      <c r="BW541" s="2" t="n"/>
    </row>
    <row r="542" ht="15.75" customFormat="1" customHeight="1" s="40">
      <c r="A542" s="54">
        <f>IF(F542&lt;&gt;"",1+MAX($A$2:A541),"")</f>
        <v/>
      </c>
      <c r="B542" s="381" t="n"/>
      <c r="C542" s="301" t="inlineStr">
        <is>
          <t>PLANTERS</t>
        </is>
      </c>
      <c r="D542" s="370" t="n"/>
      <c r="E542" s="45" t="n"/>
      <c r="F542" s="370" t="n"/>
      <c r="G542" s="49" t="n"/>
      <c r="H542" s="364" t="n"/>
      <c r="I542" s="365" t="n"/>
      <c r="J542" s="371" t="n"/>
      <c r="K542" s="367" t="n"/>
      <c r="L542" s="368" t="n"/>
      <c r="M542" s="369" t="n"/>
      <c r="N542" s="18" t="n"/>
      <c r="O542" s="2" t="n"/>
      <c r="P542" s="2" t="n"/>
      <c r="Q542" s="2" t="n"/>
      <c r="R542" s="2" t="n"/>
      <c r="S542" s="2" t="n"/>
      <c r="T542" s="2" t="n"/>
      <c r="U542" s="2" t="n"/>
      <c r="V542" s="2" t="n"/>
      <c r="W542" s="2" t="n"/>
      <c r="X542" s="2" t="n"/>
      <c r="Y542" s="2" t="n"/>
      <c r="Z542" s="2" t="n"/>
      <c r="AA542" s="2" t="n"/>
      <c r="AB542" s="2" t="n"/>
      <c r="AC542" s="2" t="n"/>
      <c r="AD542" s="2" t="n"/>
      <c r="AE542" s="2" t="n"/>
      <c r="AF542" s="2" t="n"/>
      <c r="AG542" s="2" t="n"/>
      <c r="AH542" s="2" t="n"/>
      <c r="AI542" s="2" t="n"/>
      <c r="AJ542" s="2" t="n"/>
      <c r="AK542" s="2" t="n"/>
      <c r="AL542" s="2" t="n"/>
      <c r="AM542" s="2" t="n"/>
      <c r="AN542" s="2" t="n"/>
      <c r="AO542" s="2" t="n"/>
      <c r="AP542" s="2" t="n"/>
      <c r="AQ542" s="2" t="n"/>
      <c r="AR542" s="2" t="n"/>
      <c r="AS542" s="2" t="n"/>
      <c r="AT542" s="2" t="n"/>
      <c r="AU542" s="2" t="n"/>
      <c r="AV542" s="2" t="n"/>
      <c r="AW542" s="2" t="n"/>
      <c r="AX542" s="2" t="n"/>
      <c r="AY542" s="2" t="n"/>
      <c r="AZ542" s="2" t="n"/>
      <c r="BA542" s="2" t="n"/>
      <c r="BB542" s="2" t="n"/>
      <c r="BC542" s="2" t="n"/>
      <c r="BD542" s="2" t="n"/>
      <c r="BE542" s="2" t="n"/>
      <c r="BF542" s="2" t="n"/>
      <c r="BG542" s="2" t="n"/>
      <c r="BH542" s="2" t="n"/>
      <c r="BI542" s="2" t="n"/>
      <c r="BJ542" s="2" t="n"/>
      <c r="BK542" s="2" t="n"/>
      <c r="BL542" s="2" t="n"/>
      <c r="BM542" s="2" t="n"/>
      <c r="BN542" s="2" t="n"/>
      <c r="BO542" s="2" t="n"/>
      <c r="BP542" s="2" t="n"/>
      <c r="BQ542" s="2" t="n"/>
      <c r="BR542" s="2" t="n"/>
      <c r="BS542" s="2" t="n"/>
      <c r="BT542" s="2" t="n"/>
      <c r="BU542" s="2" t="n"/>
      <c r="BV542" s="2" t="n"/>
      <c r="BW542" s="2" t="n"/>
    </row>
    <row r="543" ht="15.75" customFormat="1" customHeight="1" s="40">
      <c r="A543" s="54">
        <f>IF(F543&lt;&gt;"",1+MAX($A$2:A542),"")</f>
        <v/>
      </c>
      <c r="B543" s="381" t="n"/>
      <c r="C543" s="53" t="inlineStr">
        <is>
          <t>2'-0''x21'-0'' Permovoid Planter</t>
        </is>
      </c>
      <c r="D543" s="370">
        <f>1*2*21</f>
        <v/>
      </c>
      <c r="E543" s="45" t="n">
        <v>0.05</v>
      </c>
      <c r="F543" s="370">
        <f>(1+E543)*D543</f>
        <v/>
      </c>
      <c r="G543" s="49" t="inlineStr">
        <is>
          <t>SF</t>
        </is>
      </c>
      <c r="H543" s="364" t="n">
        <v>10</v>
      </c>
      <c r="I543" s="365">
        <f>H543*F543</f>
        <v/>
      </c>
      <c r="J543" s="366" t="n">
        <v>6.6</v>
      </c>
      <c r="K543" s="367">
        <f>J543*F543</f>
        <v/>
      </c>
      <c r="L543" s="368">
        <f>K543+I543</f>
        <v/>
      </c>
      <c r="M543" s="369" t="n"/>
      <c r="N543" s="18" t="n"/>
      <c r="O543" s="2" t="n"/>
      <c r="P543" s="2" t="n"/>
      <c r="Q543" s="2" t="n"/>
      <c r="R543" s="2" t="n"/>
      <c r="S543" s="2" t="n"/>
      <c r="T543" s="2" t="n"/>
      <c r="U543" s="2" t="n"/>
      <c r="V543" s="2" t="n"/>
      <c r="W543" s="2" t="n"/>
      <c r="X543" s="2" t="n"/>
      <c r="Y543" s="2" t="n"/>
      <c r="Z543" s="2" t="n"/>
      <c r="AA543" s="2" t="n"/>
      <c r="AB543" s="2" t="n"/>
      <c r="AC543" s="2" t="n"/>
      <c r="AD543" s="2" t="n"/>
      <c r="AE543" s="2" t="n"/>
      <c r="AF543" s="2" t="n"/>
      <c r="AG543" s="2" t="n"/>
      <c r="AH543" s="2" t="n"/>
      <c r="AI543" s="2" t="n"/>
      <c r="AJ543" s="2" t="n"/>
      <c r="AK543" s="2" t="n"/>
      <c r="AL543" s="2" t="n"/>
      <c r="AM543" s="2" t="n"/>
      <c r="AN543" s="2" t="n"/>
      <c r="AO543" s="2" t="n"/>
      <c r="AP543" s="2" t="n"/>
      <c r="AQ543" s="2" t="n"/>
      <c r="AR543" s="2" t="n"/>
      <c r="AS543" s="2" t="n"/>
      <c r="AT543" s="2" t="n"/>
      <c r="AU543" s="2" t="n"/>
      <c r="AV543" s="2" t="n"/>
      <c r="AW543" s="2" t="n"/>
      <c r="AX543" s="2" t="n"/>
      <c r="AY543" s="2" t="n"/>
      <c r="AZ543" s="2" t="n"/>
      <c r="BA543" s="2" t="n"/>
      <c r="BB543" s="2" t="n"/>
      <c r="BC543" s="2" t="n"/>
      <c r="BD543" s="2" t="n"/>
      <c r="BE543" s="2" t="n"/>
      <c r="BF543" s="2" t="n"/>
      <c r="BG543" s="2" t="n"/>
      <c r="BH543" s="2" t="n"/>
      <c r="BI543" s="2" t="n"/>
      <c r="BJ543" s="2" t="n"/>
      <c r="BK543" s="2" t="n"/>
      <c r="BL543" s="2" t="n"/>
      <c r="BM543" s="2" t="n"/>
      <c r="BN543" s="2" t="n"/>
      <c r="BO543" s="2" t="n"/>
      <c r="BP543" s="2" t="n"/>
      <c r="BQ543" s="2" t="n"/>
      <c r="BR543" s="2" t="n"/>
      <c r="BS543" s="2" t="n"/>
      <c r="BT543" s="2" t="n"/>
      <c r="BU543" s="2" t="n"/>
      <c r="BV543" s="2" t="n"/>
      <c r="BW543" s="2" t="n"/>
    </row>
    <row r="544" ht="15.75" customFormat="1" customHeight="1" s="40">
      <c r="A544" s="54">
        <f>IF(F544&lt;&gt;"",1+MAX($A$2:A543),"")</f>
        <v/>
      </c>
      <c r="B544" s="381" t="n"/>
      <c r="C544" s="53" t="inlineStr">
        <is>
          <t>7'-0''x93'-6'' Permovoid Planter</t>
        </is>
      </c>
      <c r="D544" s="370">
        <f>1*7*93.5</f>
        <v/>
      </c>
      <c r="E544" s="45" t="n">
        <v>0.05</v>
      </c>
      <c r="F544" s="370">
        <f>(1+E544)*D544</f>
        <v/>
      </c>
      <c r="G544" s="49" t="inlineStr">
        <is>
          <t>SF</t>
        </is>
      </c>
      <c r="H544" s="364" t="n">
        <v>10</v>
      </c>
      <c r="I544" s="365">
        <f>H544*F544</f>
        <v/>
      </c>
      <c r="J544" s="366" t="n">
        <v>6.6</v>
      </c>
      <c r="K544" s="367">
        <f>J544*F544</f>
        <v/>
      </c>
      <c r="L544" s="368">
        <f>K544+I544</f>
        <v/>
      </c>
      <c r="M544" s="369" t="n"/>
      <c r="N544" s="18" t="n"/>
      <c r="O544" s="2" t="n"/>
      <c r="P544" s="2" t="n"/>
      <c r="Q544" s="2" t="n"/>
      <c r="R544" s="2" t="n"/>
      <c r="S544" s="2" t="n"/>
      <c r="T544" s="2" t="n"/>
      <c r="U544" s="2" t="n"/>
      <c r="V544" s="2" t="n"/>
      <c r="W544" s="2" t="n"/>
      <c r="X544" s="2" t="n"/>
      <c r="Y544" s="2" t="n"/>
      <c r="Z544" s="2" t="n"/>
      <c r="AA544" s="2" t="n"/>
      <c r="AB544" s="2" t="n"/>
      <c r="AC544" s="2" t="n"/>
      <c r="AD544" s="2" t="n"/>
      <c r="AE544" s="2" t="n"/>
      <c r="AF544" s="2" t="n"/>
      <c r="AG544" s="2" t="n"/>
      <c r="AH544" s="2" t="n"/>
      <c r="AI544" s="2" t="n"/>
      <c r="AJ544" s="2" t="n"/>
      <c r="AK544" s="2" t="n"/>
      <c r="AL544" s="2" t="n"/>
      <c r="AM544" s="2" t="n"/>
      <c r="AN544" s="2" t="n"/>
      <c r="AO544" s="2" t="n"/>
      <c r="AP544" s="2" t="n"/>
      <c r="AQ544" s="2" t="n"/>
      <c r="AR544" s="2" t="n"/>
      <c r="AS544" s="2" t="n"/>
      <c r="AT544" s="2" t="n"/>
      <c r="AU544" s="2" t="n"/>
      <c r="AV544" s="2" t="n"/>
      <c r="AW544" s="2" t="n"/>
      <c r="AX544" s="2" t="n"/>
      <c r="AY544" s="2" t="n"/>
      <c r="AZ544" s="2" t="n"/>
      <c r="BA544" s="2" t="n"/>
      <c r="BB544" s="2" t="n"/>
      <c r="BC544" s="2" t="n"/>
      <c r="BD544" s="2" t="n"/>
      <c r="BE544" s="2" t="n"/>
      <c r="BF544" s="2" t="n"/>
      <c r="BG544" s="2" t="n"/>
      <c r="BH544" s="2" t="n"/>
      <c r="BI544" s="2" t="n"/>
      <c r="BJ544" s="2" t="n"/>
      <c r="BK544" s="2" t="n"/>
      <c r="BL544" s="2" t="n"/>
      <c r="BM544" s="2" t="n"/>
      <c r="BN544" s="2" t="n"/>
      <c r="BO544" s="2" t="n"/>
      <c r="BP544" s="2" t="n"/>
      <c r="BQ544" s="2" t="n"/>
      <c r="BR544" s="2" t="n"/>
      <c r="BS544" s="2" t="n"/>
      <c r="BT544" s="2" t="n"/>
      <c r="BU544" s="2" t="n"/>
      <c r="BV544" s="2" t="n"/>
      <c r="BW544" s="2" t="n"/>
    </row>
    <row r="545" ht="15.75" customFormat="1" customHeight="1" s="40">
      <c r="A545" s="54">
        <f>IF(F545&lt;&gt;"",1+MAX($A$2:A544),"")</f>
        <v/>
      </c>
      <c r="B545" s="381" t="n"/>
      <c r="C545" s="53" t="inlineStr">
        <is>
          <t>6'-0''x39'-4'' Permovoid Planter</t>
        </is>
      </c>
      <c r="D545" s="370">
        <f>1*6*39.33</f>
        <v/>
      </c>
      <c r="E545" s="45" t="n">
        <v>0.05</v>
      </c>
      <c r="F545" s="370">
        <f>(1+E545)*D545</f>
        <v/>
      </c>
      <c r="G545" s="49" t="inlineStr">
        <is>
          <t>SF</t>
        </is>
      </c>
      <c r="H545" s="364" t="n">
        <v>10</v>
      </c>
      <c r="I545" s="365">
        <f>H545*F545</f>
        <v/>
      </c>
      <c r="J545" s="366" t="n">
        <v>6.6</v>
      </c>
      <c r="K545" s="367">
        <f>J545*F545</f>
        <v/>
      </c>
      <c r="L545" s="368">
        <f>K545+I545</f>
        <v/>
      </c>
      <c r="M545" s="369" t="n"/>
      <c r="N545" s="18" t="n"/>
      <c r="O545" s="2" t="n"/>
      <c r="P545" s="2" t="n"/>
      <c r="Q545" s="2" t="n"/>
      <c r="R545" s="2" t="n"/>
      <c r="S545" s="2" t="n"/>
      <c r="T545" s="2" t="n"/>
      <c r="U545" s="2" t="n"/>
      <c r="V545" s="2" t="n"/>
      <c r="W545" s="2" t="n"/>
      <c r="X545" s="2" t="n"/>
      <c r="Y545" s="2" t="n"/>
      <c r="Z545" s="2" t="n"/>
      <c r="AA545" s="2" t="n"/>
      <c r="AB545" s="2" t="n"/>
      <c r="AC545" s="2" t="n"/>
      <c r="AD545" s="2" t="n"/>
      <c r="AE545" s="2" t="n"/>
      <c r="AF545" s="2" t="n"/>
      <c r="AG545" s="2" t="n"/>
      <c r="AH545" s="2" t="n"/>
      <c r="AI545" s="2" t="n"/>
      <c r="AJ545" s="2" t="n"/>
      <c r="AK545" s="2" t="n"/>
      <c r="AL545" s="2" t="n"/>
      <c r="AM545" s="2" t="n"/>
      <c r="AN545" s="2" t="n"/>
      <c r="AO545" s="2" t="n"/>
      <c r="AP545" s="2" t="n"/>
      <c r="AQ545" s="2" t="n"/>
      <c r="AR545" s="2" t="n"/>
      <c r="AS545" s="2" t="n"/>
      <c r="AT545" s="2" t="n"/>
      <c r="AU545" s="2" t="n"/>
      <c r="AV545" s="2" t="n"/>
      <c r="AW545" s="2" t="n"/>
      <c r="AX545" s="2" t="n"/>
      <c r="AY545" s="2" t="n"/>
      <c r="AZ545" s="2" t="n"/>
      <c r="BA545" s="2" t="n"/>
      <c r="BB545" s="2" t="n"/>
      <c r="BC545" s="2" t="n"/>
      <c r="BD545" s="2" t="n"/>
      <c r="BE545" s="2" t="n"/>
      <c r="BF545" s="2" t="n"/>
      <c r="BG545" s="2" t="n"/>
      <c r="BH545" s="2" t="n"/>
      <c r="BI545" s="2" t="n"/>
      <c r="BJ545" s="2" t="n"/>
      <c r="BK545" s="2" t="n"/>
      <c r="BL545" s="2" t="n"/>
      <c r="BM545" s="2" t="n"/>
      <c r="BN545" s="2" t="n"/>
      <c r="BO545" s="2" t="n"/>
      <c r="BP545" s="2" t="n"/>
      <c r="BQ545" s="2" t="n"/>
      <c r="BR545" s="2" t="n"/>
      <c r="BS545" s="2" t="n"/>
      <c r="BT545" s="2" t="n"/>
      <c r="BU545" s="2" t="n"/>
      <c r="BV545" s="2" t="n"/>
      <c r="BW545" s="2" t="n"/>
    </row>
    <row r="546" ht="15.75" customFormat="1" customHeight="1" s="40">
      <c r="A546" s="54">
        <f>IF(F546&lt;&gt;"",1+MAX($A$2:A545),"")</f>
        <v/>
      </c>
      <c r="B546" s="381" t="n"/>
      <c r="C546" s="53" t="inlineStr">
        <is>
          <t>6'-0''x35'-6'' Permovoid Planter</t>
        </is>
      </c>
      <c r="D546" s="370">
        <f>1*6*35.5</f>
        <v/>
      </c>
      <c r="E546" s="45" t="n">
        <v>0.05</v>
      </c>
      <c r="F546" s="370">
        <f>(1+E546)*D546</f>
        <v/>
      </c>
      <c r="G546" s="49" t="inlineStr">
        <is>
          <t>SF</t>
        </is>
      </c>
      <c r="H546" s="364" t="n">
        <v>10</v>
      </c>
      <c r="I546" s="365">
        <f>H546*F546</f>
        <v/>
      </c>
      <c r="J546" s="366" t="n">
        <v>6.6</v>
      </c>
      <c r="K546" s="367">
        <f>J546*F546</f>
        <v/>
      </c>
      <c r="L546" s="368">
        <f>K546+I546</f>
        <v/>
      </c>
      <c r="M546" s="369" t="n"/>
      <c r="N546" s="18" t="n"/>
      <c r="O546" s="2" t="n"/>
      <c r="P546" s="2" t="n"/>
      <c r="Q546" s="2" t="n"/>
      <c r="R546" s="2" t="n"/>
      <c r="S546" s="2" t="n"/>
      <c r="T546" s="2" t="n"/>
      <c r="U546" s="2" t="n"/>
      <c r="V546" s="2" t="n"/>
      <c r="W546" s="2" t="n"/>
      <c r="X546" s="2" t="n"/>
      <c r="Y546" s="2" t="n"/>
      <c r="Z546" s="2" t="n"/>
      <c r="AA546" s="2" t="n"/>
      <c r="AB546" s="2" t="n"/>
      <c r="AC546" s="2" t="n"/>
      <c r="AD546" s="2" t="n"/>
      <c r="AE546" s="2" t="n"/>
      <c r="AF546" s="2" t="n"/>
      <c r="AG546" s="2" t="n"/>
      <c r="AH546" s="2" t="n"/>
      <c r="AI546" s="2" t="n"/>
      <c r="AJ546" s="2" t="n"/>
      <c r="AK546" s="2" t="n"/>
      <c r="AL546" s="2" t="n"/>
      <c r="AM546" s="2" t="n"/>
      <c r="AN546" s="2" t="n"/>
      <c r="AO546" s="2" t="n"/>
      <c r="AP546" s="2" t="n"/>
      <c r="AQ546" s="2" t="n"/>
      <c r="AR546" s="2" t="n"/>
      <c r="AS546" s="2" t="n"/>
      <c r="AT546" s="2" t="n"/>
      <c r="AU546" s="2" t="n"/>
      <c r="AV546" s="2" t="n"/>
      <c r="AW546" s="2" t="n"/>
      <c r="AX546" s="2" t="n"/>
      <c r="AY546" s="2" t="n"/>
      <c r="AZ546" s="2" t="n"/>
      <c r="BA546" s="2" t="n"/>
      <c r="BB546" s="2" t="n"/>
      <c r="BC546" s="2" t="n"/>
      <c r="BD546" s="2" t="n"/>
      <c r="BE546" s="2" t="n"/>
      <c r="BF546" s="2" t="n"/>
      <c r="BG546" s="2" t="n"/>
      <c r="BH546" s="2" t="n"/>
      <c r="BI546" s="2" t="n"/>
      <c r="BJ546" s="2" t="n"/>
      <c r="BK546" s="2" t="n"/>
      <c r="BL546" s="2" t="n"/>
      <c r="BM546" s="2" t="n"/>
      <c r="BN546" s="2" t="n"/>
      <c r="BO546" s="2" t="n"/>
      <c r="BP546" s="2" t="n"/>
      <c r="BQ546" s="2" t="n"/>
      <c r="BR546" s="2" t="n"/>
      <c r="BS546" s="2" t="n"/>
      <c r="BT546" s="2" t="n"/>
      <c r="BU546" s="2" t="n"/>
      <c r="BV546" s="2" t="n"/>
      <c r="BW546" s="2" t="n"/>
    </row>
    <row r="547" ht="15.75" customFormat="1" customHeight="1" s="40">
      <c r="A547" s="54">
        <f>IF(F547&lt;&gt;"",1+MAX($A$2:A546),"")</f>
        <v/>
      </c>
      <c r="B547" s="381" t="n"/>
      <c r="C547" s="53" t="inlineStr">
        <is>
          <t>6'-0''x27'-6'' Permovoid Planter</t>
        </is>
      </c>
      <c r="D547" s="370">
        <f>1*6*27.5</f>
        <v/>
      </c>
      <c r="E547" s="45" t="n">
        <v>0.05</v>
      </c>
      <c r="F547" s="370">
        <f>(1+E547)*D547</f>
        <v/>
      </c>
      <c r="G547" s="49" t="inlineStr">
        <is>
          <t>SF</t>
        </is>
      </c>
      <c r="H547" s="364" t="n">
        <v>10</v>
      </c>
      <c r="I547" s="365">
        <f>H547*F547</f>
        <v/>
      </c>
      <c r="J547" s="366" t="n">
        <v>6.6</v>
      </c>
      <c r="K547" s="367">
        <f>J547*F547</f>
        <v/>
      </c>
      <c r="L547" s="368">
        <f>K547+I547</f>
        <v/>
      </c>
      <c r="M547" s="369" t="n"/>
      <c r="N547" s="18" t="n"/>
      <c r="O547" s="2" t="n"/>
      <c r="P547" s="2" t="n"/>
      <c r="Q547" s="2" t="n"/>
      <c r="R547" s="2" t="n"/>
      <c r="S547" s="2" t="n"/>
      <c r="T547" s="2" t="n"/>
      <c r="U547" s="2" t="n"/>
      <c r="V547" s="2" t="n"/>
      <c r="W547" s="2" t="n"/>
      <c r="X547" s="2" t="n"/>
      <c r="Y547" s="2" t="n"/>
      <c r="Z547" s="2" t="n"/>
      <c r="AA547" s="2" t="n"/>
      <c r="AB547" s="2" t="n"/>
      <c r="AC547" s="2" t="n"/>
      <c r="AD547" s="2" t="n"/>
      <c r="AE547" s="2" t="n"/>
      <c r="AF547" s="2" t="n"/>
      <c r="AG547" s="2" t="n"/>
      <c r="AH547" s="2" t="n"/>
      <c r="AI547" s="2" t="n"/>
      <c r="AJ547" s="2" t="n"/>
      <c r="AK547" s="2" t="n"/>
      <c r="AL547" s="2" t="n"/>
      <c r="AM547" s="2" t="n"/>
      <c r="AN547" s="2" t="n"/>
      <c r="AO547" s="2" t="n"/>
      <c r="AP547" s="2" t="n"/>
      <c r="AQ547" s="2" t="n"/>
      <c r="AR547" s="2" t="n"/>
      <c r="AS547" s="2" t="n"/>
      <c r="AT547" s="2" t="n"/>
      <c r="AU547" s="2" t="n"/>
      <c r="AV547" s="2" t="n"/>
      <c r="AW547" s="2" t="n"/>
      <c r="AX547" s="2" t="n"/>
      <c r="AY547" s="2" t="n"/>
      <c r="AZ547" s="2" t="n"/>
      <c r="BA547" s="2" t="n"/>
      <c r="BB547" s="2" t="n"/>
      <c r="BC547" s="2" t="n"/>
      <c r="BD547" s="2" t="n"/>
      <c r="BE547" s="2" t="n"/>
      <c r="BF547" s="2" t="n"/>
      <c r="BG547" s="2" t="n"/>
      <c r="BH547" s="2" t="n"/>
      <c r="BI547" s="2" t="n"/>
      <c r="BJ547" s="2" t="n"/>
      <c r="BK547" s="2" t="n"/>
      <c r="BL547" s="2" t="n"/>
      <c r="BM547" s="2" t="n"/>
      <c r="BN547" s="2" t="n"/>
      <c r="BO547" s="2" t="n"/>
      <c r="BP547" s="2" t="n"/>
      <c r="BQ547" s="2" t="n"/>
      <c r="BR547" s="2" t="n"/>
      <c r="BS547" s="2" t="n"/>
      <c r="BT547" s="2" t="n"/>
      <c r="BU547" s="2" t="n"/>
      <c r="BV547" s="2" t="n"/>
      <c r="BW547" s="2" t="n"/>
    </row>
    <row r="548" ht="15.75" customFormat="1" customHeight="1" s="40">
      <c r="A548" s="54">
        <f>IF(F548&lt;&gt;"",1+MAX($A$2:A547),"")</f>
        <v/>
      </c>
      <c r="B548" s="381" t="n"/>
      <c r="C548" s="53" t="inlineStr">
        <is>
          <t>11'-3''x13'-6'' Rooftop Planter</t>
        </is>
      </c>
      <c r="D548" s="370">
        <f>2*11.25*13.5</f>
        <v/>
      </c>
      <c r="E548" s="45" t="n">
        <v>0.05</v>
      </c>
      <c r="F548" s="370">
        <f>(1+E548)*D548</f>
        <v/>
      </c>
      <c r="G548" s="49" t="inlineStr">
        <is>
          <t>SF</t>
        </is>
      </c>
      <c r="H548" s="364" t="n">
        <v>10</v>
      </c>
      <c r="I548" s="365">
        <f>H548*F548</f>
        <v/>
      </c>
      <c r="J548" s="366" t="n">
        <v>6.6</v>
      </c>
      <c r="K548" s="367">
        <f>J548*F548</f>
        <v/>
      </c>
      <c r="L548" s="368">
        <f>K548+I548</f>
        <v/>
      </c>
      <c r="M548" s="369" t="n"/>
      <c r="N548" s="18" t="n"/>
      <c r="O548" s="2" t="n"/>
      <c r="P548" s="2" t="n"/>
      <c r="Q548" s="2" t="n"/>
      <c r="R548" s="2" t="n"/>
      <c r="S548" s="2" t="n"/>
      <c r="T548" s="2" t="n"/>
      <c r="U548" s="2" t="n"/>
      <c r="V548" s="2" t="n"/>
      <c r="W548" s="2" t="n"/>
      <c r="X548" s="2" t="n"/>
      <c r="Y548" s="2" t="n"/>
      <c r="Z548" s="2" t="n"/>
      <c r="AA548" s="2" t="n"/>
      <c r="AB548" s="2" t="n"/>
      <c r="AC548" s="2" t="n"/>
      <c r="AD548" s="2" t="n"/>
      <c r="AE548" s="2" t="n"/>
      <c r="AF548" s="2" t="n"/>
      <c r="AG548" s="2" t="n"/>
      <c r="AH548" s="2" t="n"/>
      <c r="AI548" s="2" t="n"/>
      <c r="AJ548" s="2" t="n"/>
      <c r="AK548" s="2" t="n"/>
      <c r="AL548" s="2" t="n"/>
      <c r="AM548" s="2" t="n"/>
      <c r="AN548" s="2" t="n"/>
      <c r="AO548" s="2" t="n"/>
      <c r="AP548" s="2" t="n"/>
      <c r="AQ548" s="2" t="n"/>
      <c r="AR548" s="2" t="n"/>
      <c r="AS548" s="2" t="n"/>
      <c r="AT548" s="2" t="n"/>
      <c r="AU548" s="2" t="n"/>
      <c r="AV548" s="2" t="n"/>
      <c r="AW548" s="2" t="n"/>
      <c r="AX548" s="2" t="n"/>
      <c r="AY548" s="2" t="n"/>
      <c r="AZ548" s="2" t="n"/>
      <c r="BA548" s="2" t="n"/>
      <c r="BB548" s="2" t="n"/>
      <c r="BC548" s="2" t="n"/>
      <c r="BD548" s="2" t="n"/>
      <c r="BE548" s="2" t="n"/>
      <c r="BF548" s="2" t="n"/>
      <c r="BG548" s="2" t="n"/>
      <c r="BH548" s="2" t="n"/>
      <c r="BI548" s="2" t="n"/>
      <c r="BJ548" s="2" t="n"/>
      <c r="BK548" s="2" t="n"/>
      <c r="BL548" s="2" t="n"/>
      <c r="BM548" s="2" t="n"/>
      <c r="BN548" s="2" t="n"/>
      <c r="BO548" s="2" t="n"/>
      <c r="BP548" s="2" t="n"/>
      <c r="BQ548" s="2" t="n"/>
      <c r="BR548" s="2" t="n"/>
      <c r="BS548" s="2" t="n"/>
      <c r="BT548" s="2" t="n"/>
      <c r="BU548" s="2" t="n"/>
      <c r="BV548" s="2" t="n"/>
      <c r="BW548" s="2" t="n"/>
    </row>
    <row r="549" ht="15.75" customFormat="1" customHeight="1" s="40">
      <c r="A549" s="54">
        <f>IF(F549&lt;&gt;"",1+MAX($A$2:A548),"")</f>
        <v/>
      </c>
      <c r="B549" s="381" t="n"/>
      <c r="C549" s="53" t="inlineStr">
        <is>
          <t>11'-3''x26'-8'' Rooftop Planter</t>
        </is>
      </c>
      <c r="D549" s="370">
        <f>2*11.25*26.667</f>
        <v/>
      </c>
      <c r="E549" s="45" t="n">
        <v>0.05</v>
      </c>
      <c r="F549" s="370">
        <f>(1+E549)*D549</f>
        <v/>
      </c>
      <c r="G549" s="49" t="inlineStr">
        <is>
          <t>SF</t>
        </is>
      </c>
      <c r="H549" s="364" t="n">
        <v>10</v>
      </c>
      <c r="I549" s="365">
        <f>H549*F549</f>
        <v/>
      </c>
      <c r="J549" s="366" t="n">
        <v>6.6</v>
      </c>
      <c r="K549" s="367">
        <f>J549*F549</f>
        <v/>
      </c>
      <c r="L549" s="368">
        <f>K549+I549</f>
        <v/>
      </c>
      <c r="M549" s="369" t="n"/>
      <c r="N549" s="18" t="n"/>
      <c r="O549" s="2" t="n"/>
      <c r="P549" s="2" t="n"/>
      <c r="Q549" s="2" t="n"/>
      <c r="R549" s="2" t="n"/>
      <c r="S549" s="2" t="n"/>
      <c r="T549" s="2" t="n"/>
      <c r="U549" s="2" t="n"/>
      <c r="V549" s="2" t="n"/>
      <c r="W549" s="2" t="n"/>
      <c r="X549" s="2" t="n"/>
      <c r="Y549" s="2" t="n"/>
      <c r="Z549" s="2" t="n"/>
      <c r="AA549" s="2" t="n"/>
      <c r="AB549" s="2" t="n"/>
      <c r="AC549" s="2" t="n"/>
      <c r="AD549" s="2" t="n"/>
      <c r="AE549" s="2" t="n"/>
      <c r="AF549" s="2" t="n"/>
      <c r="AG549" s="2" t="n"/>
      <c r="AH549" s="2" t="n"/>
      <c r="AI549" s="2" t="n"/>
      <c r="AJ549" s="2" t="n"/>
      <c r="AK549" s="2" t="n"/>
      <c r="AL549" s="2" t="n"/>
      <c r="AM549" s="2" t="n"/>
      <c r="AN549" s="2" t="n"/>
      <c r="AO549" s="2" t="n"/>
      <c r="AP549" s="2" t="n"/>
      <c r="AQ549" s="2" t="n"/>
      <c r="AR549" s="2" t="n"/>
      <c r="AS549" s="2" t="n"/>
      <c r="AT549" s="2" t="n"/>
      <c r="AU549" s="2" t="n"/>
      <c r="AV549" s="2" t="n"/>
      <c r="AW549" s="2" t="n"/>
      <c r="AX549" s="2" t="n"/>
      <c r="AY549" s="2" t="n"/>
      <c r="AZ549" s="2" t="n"/>
      <c r="BA549" s="2" t="n"/>
      <c r="BB549" s="2" t="n"/>
      <c r="BC549" s="2" t="n"/>
      <c r="BD549" s="2" t="n"/>
      <c r="BE549" s="2" t="n"/>
      <c r="BF549" s="2" t="n"/>
      <c r="BG549" s="2" t="n"/>
      <c r="BH549" s="2" t="n"/>
      <c r="BI549" s="2" t="n"/>
      <c r="BJ549" s="2" t="n"/>
      <c r="BK549" s="2" t="n"/>
      <c r="BL549" s="2" t="n"/>
      <c r="BM549" s="2" t="n"/>
      <c r="BN549" s="2" t="n"/>
      <c r="BO549" s="2" t="n"/>
      <c r="BP549" s="2" t="n"/>
      <c r="BQ549" s="2" t="n"/>
      <c r="BR549" s="2" t="n"/>
      <c r="BS549" s="2" t="n"/>
      <c r="BT549" s="2" t="n"/>
      <c r="BU549" s="2" t="n"/>
      <c r="BV549" s="2" t="n"/>
      <c r="BW549" s="2" t="n"/>
    </row>
    <row r="550" ht="15.75" customFormat="1" customHeight="1" s="40">
      <c r="A550" s="54">
        <f>IF(F550&lt;&gt;"",1+MAX($A$2:A549),"")</f>
        <v/>
      </c>
      <c r="B550" s="381" t="n"/>
      <c r="C550" s="53" t="inlineStr">
        <is>
          <t>10'-0''x18'-6'' Rooftop Planter</t>
        </is>
      </c>
      <c r="D550" s="370">
        <f>1*10*18.5</f>
        <v/>
      </c>
      <c r="E550" s="45" t="n">
        <v>0.05</v>
      </c>
      <c r="F550" s="370">
        <f>(1+E550)*D550</f>
        <v/>
      </c>
      <c r="G550" s="49" t="inlineStr">
        <is>
          <t>SF</t>
        </is>
      </c>
      <c r="H550" s="364" t="n">
        <v>10</v>
      </c>
      <c r="I550" s="365">
        <f>H550*F550</f>
        <v/>
      </c>
      <c r="J550" s="366" t="n">
        <v>6.6</v>
      </c>
      <c r="K550" s="367">
        <f>J550*F550</f>
        <v/>
      </c>
      <c r="L550" s="368">
        <f>K550+I550</f>
        <v/>
      </c>
      <c r="M550" s="369" t="n"/>
      <c r="N550" s="18" t="n"/>
      <c r="O550" s="2" t="n"/>
      <c r="P550" s="2" t="n"/>
      <c r="Q550" s="2" t="n"/>
      <c r="R550" s="2" t="n"/>
      <c r="S550" s="2" t="n"/>
      <c r="T550" s="2" t="n"/>
      <c r="U550" s="2" t="n"/>
      <c r="V550" s="2" t="n"/>
      <c r="W550" s="2" t="n"/>
      <c r="X550" s="2" t="n"/>
      <c r="Y550" s="2" t="n"/>
      <c r="Z550" s="2" t="n"/>
      <c r="AA550" s="2" t="n"/>
      <c r="AB550" s="2" t="n"/>
      <c r="AC550" s="2" t="n"/>
      <c r="AD550" s="2" t="n"/>
      <c r="AE550" s="2" t="n"/>
      <c r="AF550" s="2" t="n"/>
      <c r="AG550" s="2" t="n"/>
      <c r="AH550" s="2" t="n"/>
      <c r="AI550" s="2" t="n"/>
      <c r="AJ550" s="2" t="n"/>
      <c r="AK550" s="2" t="n"/>
      <c r="AL550" s="2" t="n"/>
      <c r="AM550" s="2" t="n"/>
      <c r="AN550" s="2" t="n"/>
      <c r="AO550" s="2" t="n"/>
      <c r="AP550" s="2" t="n"/>
      <c r="AQ550" s="2" t="n"/>
      <c r="AR550" s="2" t="n"/>
      <c r="AS550" s="2" t="n"/>
      <c r="AT550" s="2" t="n"/>
      <c r="AU550" s="2" t="n"/>
      <c r="AV550" s="2" t="n"/>
      <c r="AW550" s="2" t="n"/>
      <c r="AX550" s="2" t="n"/>
      <c r="AY550" s="2" t="n"/>
      <c r="AZ550" s="2" t="n"/>
      <c r="BA550" s="2" t="n"/>
      <c r="BB550" s="2" t="n"/>
      <c r="BC550" s="2" t="n"/>
      <c r="BD550" s="2" t="n"/>
      <c r="BE550" s="2" t="n"/>
      <c r="BF550" s="2" t="n"/>
      <c r="BG550" s="2" t="n"/>
      <c r="BH550" s="2" t="n"/>
      <c r="BI550" s="2" t="n"/>
      <c r="BJ550" s="2" t="n"/>
      <c r="BK550" s="2" t="n"/>
      <c r="BL550" s="2" t="n"/>
      <c r="BM550" s="2" t="n"/>
      <c r="BN550" s="2" t="n"/>
      <c r="BO550" s="2" t="n"/>
      <c r="BP550" s="2" t="n"/>
      <c r="BQ550" s="2" t="n"/>
      <c r="BR550" s="2" t="n"/>
      <c r="BS550" s="2" t="n"/>
      <c r="BT550" s="2" t="n"/>
      <c r="BU550" s="2" t="n"/>
      <c r="BV550" s="2" t="n"/>
      <c r="BW550" s="2" t="n"/>
    </row>
    <row r="551" ht="15.75" customFormat="1" customHeight="1" s="40">
      <c r="A551" s="54">
        <f>IF(F551&lt;&gt;"",1+MAX($A$2:A550),"")</f>
        <v/>
      </c>
      <c r="B551" s="381" t="n"/>
      <c r="C551" s="53" t="inlineStr">
        <is>
          <t>11'-4''x11'-9'' Rooftop Planter</t>
        </is>
      </c>
      <c r="D551" s="370">
        <f>1*11.333*11.75</f>
        <v/>
      </c>
      <c r="E551" s="45" t="n">
        <v>0.05</v>
      </c>
      <c r="F551" s="370">
        <f>(1+E551)*D551</f>
        <v/>
      </c>
      <c r="G551" s="49" t="inlineStr">
        <is>
          <t>SF</t>
        </is>
      </c>
      <c r="H551" s="364" t="n">
        <v>10</v>
      </c>
      <c r="I551" s="365">
        <f>H551*F551</f>
        <v/>
      </c>
      <c r="J551" s="366" t="n">
        <v>6.6</v>
      </c>
      <c r="K551" s="367">
        <f>J551*F551</f>
        <v/>
      </c>
      <c r="L551" s="368">
        <f>K551+I551</f>
        <v/>
      </c>
      <c r="M551" s="369" t="n"/>
      <c r="N551" s="18" t="n"/>
      <c r="O551" s="2" t="n"/>
      <c r="P551" s="2" t="n"/>
      <c r="Q551" s="2" t="n"/>
      <c r="R551" s="2" t="n"/>
      <c r="S551" s="2" t="n"/>
      <c r="T551" s="2" t="n"/>
      <c r="U551" s="2" t="n"/>
      <c r="V551" s="2" t="n"/>
      <c r="W551" s="2" t="n"/>
      <c r="X551" s="2" t="n"/>
      <c r="Y551" s="2" t="n"/>
      <c r="Z551" s="2" t="n"/>
      <c r="AA551" s="2" t="n"/>
      <c r="AB551" s="2" t="n"/>
      <c r="AC551" s="2" t="n"/>
      <c r="AD551" s="2" t="n"/>
      <c r="AE551" s="2" t="n"/>
      <c r="AF551" s="2" t="n"/>
      <c r="AG551" s="2" t="n"/>
      <c r="AH551" s="2" t="n"/>
      <c r="AI551" s="2" t="n"/>
      <c r="AJ551" s="2" t="n"/>
      <c r="AK551" s="2" t="n"/>
      <c r="AL551" s="2" t="n"/>
      <c r="AM551" s="2" t="n"/>
      <c r="AN551" s="2" t="n"/>
      <c r="AO551" s="2" t="n"/>
      <c r="AP551" s="2" t="n"/>
      <c r="AQ551" s="2" t="n"/>
      <c r="AR551" s="2" t="n"/>
      <c r="AS551" s="2" t="n"/>
      <c r="AT551" s="2" t="n"/>
      <c r="AU551" s="2" t="n"/>
      <c r="AV551" s="2" t="n"/>
      <c r="AW551" s="2" t="n"/>
      <c r="AX551" s="2" t="n"/>
      <c r="AY551" s="2" t="n"/>
      <c r="AZ551" s="2" t="n"/>
      <c r="BA551" s="2" t="n"/>
      <c r="BB551" s="2" t="n"/>
      <c r="BC551" s="2" t="n"/>
      <c r="BD551" s="2" t="n"/>
      <c r="BE551" s="2" t="n"/>
      <c r="BF551" s="2" t="n"/>
      <c r="BG551" s="2" t="n"/>
      <c r="BH551" s="2" t="n"/>
      <c r="BI551" s="2" t="n"/>
      <c r="BJ551" s="2" t="n"/>
      <c r="BK551" s="2" t="n"/>
      <c r="BL551" s="2" t="n"/>
      <c r="BM551" s="2" t="n"/>
      <c r="BN551" s="2" t="n"/>
      <c r="BO551" s="2" t="n"/>
      <c r="BP551" s="2" t="n"/>
      <c r="BQ551" s="2" t="n"/>
      <c r="BR551" s="2" t="n"/>
      <c r="BS551" s="2" t="n"/>
      <c r="BT551" s="2" t="n"/>
      <c r="BU551" s="2" t="n"/>
      <c r="BV551" s="2" t="n"/>
      <c r="BW551" s="2" t="n"/>
    </row>
    <row r="552" ht="15.75" customFormat="1" customHeight="1" s="40">
      <c r="A552" s="54">
        <f>IF(F552&lt;&gt;"",1+MAX($A$2:A551),"")</f>
        <v/>
      </c>
      <c r="B552" s="381" t="n"/>
      <c r="C552" s="53" t="inlineStr">
        <is>
          <t>8'-10''x18'-6'' Rooftop Planter</t>
        </is>
      </c>
      <c r="D552" s="370">
        <f>1*8.82*18.5</f>
        <v/>
      </c>
      <c r="E552" s="45" t="n">
        <v>0.05</v>
      </c>
      <c r="F552" s="370">
        <f>(1+E552)*D552</f>
        <v/>
      </c>
      <c r="G552" s="49" t="inlineStr">
        <is>
          <t>SF</t>
        </is>
      </c>
      <c r="H552" s="364" t="n">
        <v>10</v>
      </c>
      <c r="I552" s="365">
        <f>H552*F552</f>
        <v/>
      </c>
      <c r="J552" s="366" t="n">
        <v>6.6</v>
      </c>
      <c r="K552" s="367">
        <f>J552*F552</f>
        <v/>
      </c>
      <c r="L552" s="368">
        <f>K552+I552</f>
        <v/>
      </c>
      <c r="M552" s="369" t="n"/>
      <c r="N552" s="18" t="n"/>
      <c r="O552" s="2" t="n"/>
      <c r="P552" s="2" t="n"/>
      <c r="Q552" s="2" t="n"/>
      <c r="R552" s="2" t="n"/>
      <c r="S552" s="2" t="n"/>
      <c r="T552" s="2" t="n"/>
      <c r="U552" s="2" t="n"/>
      <c r="V552" s="2" t="n"/>
      <c r="W552" s="2" t="n"/>
      <c r="X552" s="2" t="n"/>
      <c r="Y552" s="2" t="n"/>
      <c r="Z552" s="2" t="n"/>
      <c r="AA552" s="2" t="n"/>
      <c r="AB552" s="2" t="n"/>
      <c r="AC552" s="2" t="n"/>
      <c r="AD552" s="2" t="n"/>
      <c r="AE552" s="2" t="n"/>
      <c r="AF552" s="2" t="n"/>
      <c r="AG552" s="2" t="n"/>
      <c r="AH552" s="2" t="n"/>
      <c r="AI552" s="2" t="n"/>
      <c r="AJ552" s="2" t="n"/>
      <c r="AK552" s="2" t="n"/>
      <c r="AL552" s="2" t="n"/>
      <c r="AM552" s="2" t="n"/>
      <c r="AN552" s="2" t="n"/>
      <c r="AO552" s="2" t="n"/>
      <c r="AP552" s="2" t="n"/>
      <c r="AQ552" s="2" t="n"/>
      <c r="AR552" s="2" t="n"/>
      <c r="AS552" s="2" t="n"/>
      <c r="AT552" s="2" t="n"/>
      <c r="AU552" s="2" t="n"/>
      <c r="AV552" s="2" t="n"/>
      <c r="AW552" s="2" t="n"/>
      <c r="AX552" s="2" t="n"/>
      <c r="AY552" s="2" t="n"/>
      <c r="AZ552" s="2" t="n"/>
      <c r="BA552" s="2" t="n"/>
      <c r="BB552" s="2" t="n"/>
      <c r="BC552" s="2" t="n"/>
      <c r="BD552" s="2" t="n"/>
      <c r="BE552" s="2" t="n"/>
      <c r="BF552" s="2" t="n"/>
      <c r="BG552" s="2" t="n"/>
      <c r="BH552" s="2" t="n"/>
      <c r="BI552" s="2" t="n"/>
      <c r="BJ552" s="2" t="n"/>
      <c r="BK552" s="2" t="n"/>
      <c r="BL552" s="2" t="n"/>
      <c r="BM552" s="2" t="n"/>
      <c r="BN552" s="2" t="n"/>
      <c r="BO552" s="2" t="n"/>
      <c r="BP552" s="2" t="n"/>
      <c r="BQ552" s="2" t="n"/>
      <c r="BR552" s="2" t="n"/>
      <c r="BS552" s="2" t="n"/>
      <c r="BT552" s="2" t="n"/>
      <c r="BU552" s="2" t="n"/>
      <c r="BV552" s="2" t="n"/>
      <c r="BW552" s="2" t="n"/>
    </row>
    <row r="553" ht="15.75" customFormat="1" customHeight="1" s="40">
      <c r="A553" s="54">
        <f>IF(F553&lt;&gt;"",1+MAX($A$2:A552),"")</f>
        <v/>
      </c>
      <c r="B553" s="381" t="n"/>
      <c r="C553" s="53" t="inlineStr">
        <is>
          <t>9'-9''x11'-9'' Rooftop Planter</t>
        </is>
      </c>
      <c r="D553" s="370">
        <f>1*9.75*11.75</f>
        <v/>
      </c>
      <c r="E553" s="45" t="n">
        <v>0.05</v>
      </c>
      <c r="F553" s="370">
        <f>(1+E553)*D553</f>
        <v/>
      </c>
      <c r="G553" s="49" t="inlineStr">
        <is>
          <t>SF</t>
        </is>
      </c>
      <c r="H553" s="364" t="n">
        <v>10</v>
      </c>
      <c r="I553" s="365">
        <f>H553*F553</f>
        <v/>
      </c>
      <c r="J553" s="366" t="n">
        <v>6.6</v>
      </c>
      <c r="K553" s="367">
        <f>J553*F553</f>
        <v/>
      </c>
      <c r="L553" s="368">
        <f>K553+I553</f>
        <v/>
      </c>
      <c r="M553" s="369" t="n"/>
      <c r="N553" s="18" t="n"/>
      <c r="O553" s="2" t="n"/>
      <c r="P553" s="2" t="n"/>
      <c r="Q553" s="2" t="n"/>
      <c r="R553" s="2" t="n"/>
      <c r="S553" s="2" t="n"/>
      <c r="T553" s="2" t="n"/>
      <c r="U553" s="2" t="n"/>
      <c r="V553" s="2" t="n"/>
      <c r="W553" s="2" t="n"/>
      <c r="X553" s="2" t="n"/>
      <c r="Y553" s="2" t="n"/>
      <c r="Z553" s="2" t="n"/>
      <c r="AA553" s="2" t="n"/>
      <c r="AB553" s="2" t="n"/>
      <c r="AC553" s="2" t="n"/>
      <c r="AD553" s="2" t="n"/>
      <c r="AE553" s="2" t="n"/>
      <c r="AF553" s="2" t="n"/>
      <c r="AG553" s="2" t="n"/>
      <c r="AH553" s="2" t="n"/>
      <c r="AI553" s="2" t="n"/>
      <c r="AJ553" s="2" t="n"/>
      <c r="AK553" s="2" t="n"/>
      <c r="AL553" s="2" t="n"/>
      <c r="AM553" s="2" t="n"/>
      <c r="AN553" s="2" t="n"/>
      <c r="AO553" s="2" t="n"/>
      <c r="AP553" s="2" t="n"/>
      <c r="AQ553" s="2" t="n"/>
      <c r="AR553" s="2" t="n"/>
      <c r="AS553" s="2" t="n"/>
      <c r="AT553" s="2" t="n"/>
      <c r="AU553" s="2" t="n"/>
      <c r="AV553" s="2" t="n"/>
      <c r="AW553" s="2" t="n"/>
      <c r="AX553" s="2" t="n"/>
      <c r="AY553" s="2" t="n"/>
      <c r="AZ553" s="2" t="n"/>
      <c r="BA553" s="2" t="n"/>
      <c r="BB553" s="2" t="n"/>
      <c r="BC553" s="2" t="n"/>
      <c r="BD553" s="2" t="n"/>
      <c r="BE553" s="2" t="n"/>
      <c r="BF553" s="2" t="n"/>
      <c r="BG553" s="2" t="n"/>
      <c r="BH553" s="2" t="n"/>
      <c r="BI553" s="2" t="n"/>
      <c r="BJ553" s="2" t="n"/>
      <c r="BK553" s="2" t="n"/>
      <c r="BL553" s="2" t="n"/>
      <c r="BM553" s="2" t="n"/>
      <c r="BN553" s="2" t="n"/>
      <c r="BO553" s="2" t="n"/>
      <c r="BP553" s="2" t="n"/>
      <c r="BQ553" s="2" t="n"/>
      <c r="BR553" s="2" t="n"/>
      <c r="BS553" s="2" t="n"/>
      <c r="BT553" s="2" t="n"/>
      <c r="BU553" s="2" t="n"/>
      <c r="BV553" s="2" t="n"/>
      <c r="BW553" s="2" t="n"/>
    </row>
    <row r="554" ht="15.75" customFormat="1" customHeight="1" s="40">
      <c r="A554" s="54">
        <f>IF(F554&lt;&gt;"",1+MAX($A$2:A553),"")</f>
        <v/>
      </c>
      <c r="B554" s="381" t="n"/>
      <c r="C554" s="53" t="inlineStr">
        <is>
          <t>7'-0''x9'-10'' Rooftop Planter</t>
        </is>
      </c>
      <c r="D554" s="370" t="n">
        <v>2</v>
      </c>
      <c r="E554" s="45" t="n">
        <v>0.05</v>
      </c>
      <c r="F554" s="370">
        <f>(1+E554)*D554</f>
        <v/>
      </c>
      <c r="G554" s="49" t="inlineStr">
        <is>
          <t>SF</t>
        </is>
      </c>
      <c r="H554" s="364" t="n">
        <v>10</v>
      </c>
      <c r="I554" s="365">
        <f>H554*F554</f>
        <v/>
      </c>
      <c r="J554" s="366" t="n">
        <v>6.6</v>
      </c>
      <c r="K554" s="367">
        <f>J554*F554</f>
        <v/>
      </c>
      <c r="L554" s="368">
        <f>K554+I554</f>
        <v/>
      </c>
      <c r="M554" s="369" t="n"/>
      <c r="N554" s="18" t="n"/>
      <c r="O554" s="2" t="n"/>
      <c r="P554" s="2" t="n"/>
      <c r="Q554" s="2" t="n"/>
      <c r="R554" s="2" t="n"/>
      <c r="S554" s="2" t="n"/>
      <c r="T554" s="2" t="n"/>
      <c r="U554" s="2" t="n"/>
      <c r="V554" s="2" t="n"/>
      <c r="W554" s="2" t="n"/>
      <c r="X554" s="2" t="n"/>
      <c r="Y554" s="2" t="n"/>
      <c r="Z554" s="2" t="n"/>
      <c r="AA554" s="2" t="n"/>
      <c r="AB554" s="2" t="n"/>
      <c r="AC554" s="2" t="n"/>
      <c r="AD554" s="2" t="n"/>
      <c r="AE554" s="2" t="n"/>
      <c r="AF554" s="2" t="n"/>
      <c r="AG554" s="2" t="n"/>
      <c r="AH554" s="2" t="n"/>
      <c r="AI554" s="2" t="n"/>
      <c r="AJ554" s="2" t="n"/>
      <c r="AK554" s="2" t="n"/>
      <c r="AL554" s="2" t="n"/>
      <c r="AM554" s="2" t="n"/>
      <c r="AN554" s="2" t="n"/>
      <c r="AO554" s="2" t="n"/>
      <c r="AP554" s="2" t="n"/>
      <c r="AQ554" s="2" t="n"/>
      <c r="AR554" s="2" t="n"/>
      <c r="AS554" s="2" t="n"/>
      <c r="AT554" s="2" t="n"/>
      <c r="AU554" s="2" t="n"/>
      <c r="AV554" s="2" t="n"/>
      <c r="AW554" s="2" t="n"/>
      <c r="AX554" s="2" t="n"/>
      <c r="AY554" s="2" t="n"/>
      <c r="AZ554" s="2" t="n"/>
      <c r="BA554" s="2" t="n"/>
      <c r="BB554" s="2" t="n"/>
      <c r="BC554" s="2" t="n"/>
      <c r="BD554" s="2" t="n"/>
      <c r="BE554" s="2" t="n"/>
      <c r="BF554" s="2" t="n"/>
      <c r="BG554" s="2" t="n"/>
      <c r="BH554" s="2" t="n"/>
      <c r="BI554" s="2" t="n"/>
      <c r="BJ554" s="2" t="n"/>
      <c r="BK554" s="2" t="n"/>
      <c r="BL554" s="2" t="n"/>
      <c r="BM554" s="2" t="n"/>
      <c r="BN554" s="2" t="n"/>
      <c r="BO554" s="2" t="n"/>
      <c r="BP554" s="2" t="n"/>
      <c r="BQ554" s="2" t="n"/>
      <c r="BR554" s="2" t="n"/>
      <c r="BS554" s="2" t="n"/>
      <c r="BT554" s="2" t="n"/>
      <c r="BU554" s="2" t="n"/>
      <c r="BV554" s="2" t="n"/>
      <c r="BW554" s="2" t="n"/>
    </row>
    <row r="555" ht="15.75" customFormat="1" customHeight="1" s="40">
      <c r="A555" s="54">
        <f>IF(F555&lt;&gt;"",1+MAX($A$2:A554),"")</f>
        <v/>
      </c>
      <c r="B555" s="381" t="n"/>
      <c r="C555" s="301" t="inlineStr">
        <is>
          <t>PLANTERS MATERIAL</t>
        </is>
      </c>
      <c r="D555" s="370" t="n"/>
      <c r="E555" s="45" t="n"/>
      <c r="F555" s="370" t="n"/>
      <c r="G555" s="49" t="n"/>
      <c r="H555" s="364" t="n"/>
      <c r="I555" s="365" t="n"/>
      <c r="J555" s="371" t="n"/>
      <c r="K555" s="367" t="n"/>
      <c r="L555" s="368" t="n"/>
      <c r="M555" s="369" t="n"/>
      <c r="N555" s="18" t="n"/>
      <c r="O555" s="2" t="n"/>
      <c r="P555" s="2" t="n"/>
      <c r="Q555" s="2" t="n"/>
      <c r="R555" s="2" t="n"/>
      <c r="S555" s="2" t="n"/>
      <c r="T555" s="2" t="n"/>
      <c r="U555" s="2" t="n"/>
      <c r="V555" s="2" t="n"/>
      <c r="W555" s="2" t="n"/>
      <c r="X555" s="2" t="n"/>
      <c r="Y555" s="2" t="n"/>
      <c r="Z555" s="2" t="n"/>
      <c r="AA555" s="2" t="n"/>
      <c r="AB555" s="2" t="n"/>
      <c r="AC555" s="2" t="n"/>
      <c r="AD555" s="2" t="n"/>
      <c r="AE555" s="2" t="n"/>
      <c r="AF555" s="2" t="n"/>
      <c r="AG555" s="2" t="n"/>
      <c r="AH555" s="2" t="n"/>
      <c r="AI555" s="2" t="n"/>
      <c r="AJ555" s="2" t="n"/>
      <c r="AK555" s="2" t="n"/>
      <c r="AL555" s="2" t="n"/>
      <c r="AM555" s="2" t="n"/>
      <c r="AN555" s="2" t="n"/>
      <c r="AO555" s="2" t="n"/>
      <c r="AP555" s="2" t="n"/>
      <c r="AQ555" s="2" t="n"/>
      <c r="AR555" s="2" t="n"/>
      <c r="AS555" s="2" t="n"/>
      <c r="AT555" s="2" t="n"/>
      <c r="AU555" s="2" t="n"/>
      <c r="AV555" s="2" t="n"/>
      <c r="AW555" s="2" t="n"/>
      <c r="AX555" s="2" t="n"/>
      <c r="AY555" s="2" t="n"/>
      <c r="AZ555" s="2" t="n"/>
      <c r="BA555" s="2" t="n"/>
      <c r="BB555" s="2" t="n"/>
      <c r="BC555" s="2" t="n"/>
      <c r="BD555" s="2" t="n"/>
      <c r="BE555" s="2" t="n"/>
      <c r="BF555" s="2" t="n"/>
      <c r="BG555" s="2" t="n"/>
      <c r="BH555" s="2" t="n"/>
      <c r="BI555" s="2" t="n"/>
      <c r="BJ555" s="2" t="n"/>
      <c r="BK555" s="2" t="n"/>
      <c r="BL555" s="2" t="n"/>
      <c r="BM555" s="2" t="n"/>
      <c r="BN555" s="2" t="n"/>
      <c r="BO555" s="2" t="n"/>
      <c r="BP555" s="2" t="n"/>
      <c r="BQ555" s="2" t="n"/>
      <c r="BR555" s="2" t="n"/>
      <c r="BS555" s="2" t="n"/>
      <c r="BT555" s="2" t="n"/>
      <c r="BU555" s="2" t="n"/>
      <c r="BV555" s="2" t="n"/>
      <c r="BW555" s="2" t="n"/>
    </row>
    <row r="556" ht="63" customFormat="1" customHeight="1" s="40">
      <c r="A556" s="54">
        <f>IF(F556&lt;&gt;"",1+MAX($A$2:A555),"")</f>
        <v/>
      </c>
      <c r="B556" s="381" t="n"/>
      <c r="C556" s="53" t="inlineStr">
        <is>
          <t>"3'' Thick Mulching Layer Over
2'-6'' Deep Imported Soil Layer Over
Permovoid Wicking Geotextile Over
Passive Irrigation System w/ Capillary Cones"</t>
        </is>
      </c>
      <c r="D556" s="370" t="n">
        <v>945.6900000000001</v>
      </c>
      <c r="E556" s="45" t="n">
        <v>0.05</v>
      </c>
      <c r="F556" s="370">
        <f>(1+E556)*D556</f>
        <v/>
      </c>
      <c r="G556" s="49" t="inlineStr">
        <is>
          <t>SF</t>
        </is>
      </c>
      <c r="H556" s="364" t="n">
        <v>4.8</v>
      </c>
      <c r="I556" s="365">
        <f>H556*F556</f>
        <v/>
      </c>
      <c r="J556" s="366" t="n">
        <v>2</v>
      </c>
      <c r="K556" s="367">
        <f>J556*F556</f>
        <v/>
      </c>
      <c r="L556" s="368">
        <f>K556+I556</f>
        <v/>
      </c>
      <c r="M556" s="369" t="n"/>
      <c r="N556" s="18" t="n"/>
      <c r="O556" s="2" t="n"/>
      <c r="P556" s="2" t="n"/>
      <c r="Q556" s="2" t="n"/>
      <c r="R556" s="2" t="n"/>
      <c r="S556" s="2" t="n"/>
      <c r="T556" s="2" t="n"/>
      <c r="U556" s="2" t="n"/>
      <c r="V556" s="2" t="n"/>
      <c r="W556" s="2" t="n"/>
      <c r="X556" s="2" t="n"/>
      <c r="Y556" s="2" t="n"/>
      <c r="Z556" s="2" t="n"/>
      <c r="AA556" s="2" t="n"/>
      <c r="AB556" s="2" t="n"/>
      <c r="AC556" s="2" t="n"/>
      <c r="AD556" s="2" t="n"/>
      <c r="AE556" s="2" t="n"/>
      <c r="AF556" s="2" t="n"/>
      <c r="AG556" s="2" t="n"/>
      <c r="AH556" s="2" t="n"/>
      <c r="AI556" s="2" t="n"/>
      <c r="AJ556" s="2" t="n"/>
      <c r="AK556" s="2" t="n"/>
      <c r="AL556" s="2" t="n"/>
      <c r="AM556" s="2" t="n"/>
      <c r="AN556" s="2" t="n"/>
      <c r="AO556" s="2" t="n"/>
      <c r="AP556" s="2" t="n"/>
      <c r="AQ556" s="2" t="n"/>
      <c r="AR556" s="2" t="n"/>
      <c r="AS556" s="2" t="n"/>
      <c r="AT556" s="2" t="n"/>
      <c r="AU556" s="2" t="n"/>
      <c r="AV556" s="2" t="n"/>
      <c r="AW556" s="2" t="n"/>
      <c r="AX556" s="2" t="n"/>
      <c r="AY556" s="2" t="n"/>
      <c r="AZ556" s="2" t="n"/>
      <c r="BA556" s="2" t="n"/>
      <c r="BB556" s="2" t="n"/>
      <c r="BC556" s="2" t="n"/>
      <c r="BD556" s="2" t="n"/>
      <c r="BE556" s="2" t="n"/>
      <c r="BF556" s="2" t="n"/>
      <c r="BG556" s="2" t="n"/>
      <c r="BH556" s="2" t="n"/>
      <c r="BI556" s="2" t="n"/>
      <c r="BJ556" s="2" t="n"/>
      <c r="BK556" s="2" t="n"/>
      <c r="BL556" s="2" t="n"/>
      <c r="BM556" s="2" t="n"/>
      <c r="BN556" s="2" t="n"/>
      <c r="BO556" s="2" t="n"/>
      <c r="BP556" s="2" t="n"/>
      <c r="BQ556" s="2" t="n"/>
      <c r="BR556" s="2" t="n"/>
      <c r="BS556" s="2" t="n"/>
      <c r="BT556" s="2" t="n"/>
      <c r="BU556" s="2" t="n"/>
      <c r="BV556" s="2" t="n"/>
      <c r="BW556" s="2" t="n"/>
    </row>
    <row r="557" ht="15.75" customFormat="1" customHeight="1" s="40">
      <c r="A557" s="54">
        <f>IF(F557&lt;&gt;"",1+MAX($A$2:A556),"")</f>
        <v/>
      </c>
      <c r="B557" s="381" t="n"/>
      <c r="C557" s="53" t="inlineStr">
        <is>
          <t>Waterproofing Membrane</t>
        </is>
      </c>
      <c r="D557" s="370">
        <f>454.6*3.5+946</f>
        <v/>
      </c>
      <c r="E557" s="45" t="n">
        <v>0.05</v>
      </c>
      <c r="F557" s="370">
        <f>(1+E557)*D557</f>
        <v/>
      </c>
      <c r="G557" s="49" t="inlineStr">
        <is>
          <t>SF</t>
        </is>
      </c>
      <c r="H557" s="364" t="n">
        <v>2.6</v>
      </c>
      <c r="I557" s="365">
        <f>H557*F557</f>
        <v/>
      </c>
      <c r="J557" s="366" t="n">
        <v>1.2</v>
      </c>
      <c r="K557" s="367">
        <f>J557*F557</f>
        <v/>
      </c>
      <c r="L557" s="368">
        <f>K557+I557</f>
        <v/>
      </c>
      <c r="M557" s="369" t="n"/>
      <c r="N557" s="18" t="n"/>
      <c r="O557" s="2" t="n"/>
      <c r="P557" s="2" t="n"/>
      <c r="Q557" s="2" t="n"/>
      <c r="R557" s="2" t="n"/>
      <c r="S557" s="2" t="n"/>
      <c r="T557" s="2" t="n"/>
      <c r="U557" s="2" t="n"/>
      <c r="V557" s="2" t="n"/>
      <c r="W557" s="2" t="n"/>
      <c r="X557" s="2" t="n"/>
      <c r="Y557" s="2" t="n"/>
      <c r="Z557" s="2" t="n"/>
      <c r="AA557" s="2" t="n"/>
      <c r="AB557" s="2" t="n"/>
      <c r="AC557" s="2" t="n"/>
      <c r="AD557" s="2" t="n"/>
      <c r="AE557" s="2" t="n"/>
      <c r="AF557" s="2" t="n"/>
      <c r="AG557" s="2" t="n"/>
      <c r="AH557" s="2" t="n"/>
      <c r="AI557" s="2" t="n"/>
      <c r="AJ557" s="2" t="n"/>
      <c r="AK557" s="2" t="n"/>
      <c r="AL557" s="2" t="n"/>
      <c r="AM557" s="2" t="n"/>
      <c r="AN557" s="2" t="n"/>
      <c r="AO557" s="2" t="n"/>
      <c r="AP557" s="2" t="n"/>
      <c r="AQ557" s="2" t="n"/>
      <c r="AR557" s="2" t="n"/>
      <c r="AS557" s="2" t="n"/>
      <c r="AT557" s="2" t="n"/>
      <c r="AU557" s="2" t="n"/>
      <c r="AV557" s="2" t="n"/>
      <c r="AW557" s="2" t="n"/>
      <c r="AX557" s="2" t="n"/>
      <c r="AY557" s="2" t="n"/>
      <c r="AZ557" s="2" t="n"/>
      <c r="BA557" s="2" t="n"/>
      <c r="BB557" s="2" t="n"/>
      <c r="BC557" s="2" t="n"/>
      <c r="BD557" s="2" t="n"/>
      <c r="BE557" s="2" t="n"/>
      <c r="BF557" s="2" t="n"/>
      <c r="BG557" s="2" t="n"/>
      <c r="BH557" s="2" t="n"/>
      <c r="BI557" s="2" t="n"/>
      <c r="BJ557" s="2" t="n"/>
      <c r="BK557" s="2" t="n"/>
      <c r="BL557" s="2" t="n"/>
      <c r="BM557" s="2" t="n"/>
      <c r="BN557" s="2" t="n"/>
      <c r="BO557" s="2" t="n"/>
      <c r="BP557" s="2" t="n"/>
      <c r="BQ557" s="2" t="n"/>
      <c r="BR557" s="2" t="n"/>
      <c r="BS557" s="2" t="n"/>
      <c r="BT557" s="2" t="n"/>
      <c r="BU557" s="2" t="n"/>
      <c r="BV557" s="2" t="n"/>
      <c r="BW557" s="2" t="n"/>
    </row>
    <row r="558" ht="15.75" customFormat="1" customHeight="1" s="40">
      <c r="A558" s="54">
        <f>IF(F558&lt;&gt;"",1+MAX($A$2:A557),"")</f>
        <v/>
      </c>
      <c r="B558" s="61" t="n"/>
      <c r="C558" s="34" t="n"/>
      <c r="D558" s="426" t="n"/>
      <c r="E558" s="36" t="n"/>
      <c r="F558" s="426" t="n"/>
      <c r="G558" s="37" t="n"/>
      <c r="H558" s="427" t="n"/>
      <c r="I558" s="428" t="n"/>
      <c r="J558" s="429" t="n"/>
      <c r="K558" s="430" t="n"/>
      <c r="L558" s="431" t="n"/>
      <c r="M558" s="394" t="n"/>
      <c r="N558" s="32" t="n"/>
      <c r="O558" s="2" t="n"/>
      <c r="P558" s="2" t="n"/>
      <c r="Q558" s="2" t="n"/>
      <c r="R558" s="2" t="n"/>
      <c r="S558" s="2" t="n"/>
      <c r="T558" s="2" t="n"/>
      <c r="U558" s="2" t="n"/>
      <c r="V558" s="2" t="n"/>
      <c r="W558" s="2" t="n"/>
      <c r="X558" s="2" t="n"/>
      <c r="Y558" s="2" t="n"/>
      <c r="Z558" s="2" t="n"/>
      <c r="AA558" s="2" t="n"/>
      <c r="AB558" s="2" t="n"/>
      <c r="AC558" s="2" t="n"/>
      <c r="AD558" s="2" t="n"/>
      <c r="AE558" s="2" t="n"/>
      <c r="AF558" s="2" t="n"/>
      <c r="AG558" s="2" t="n"/>
      <c r="AH558" s="2" t="n"/>
      <c r="AI558" s="2" t="n"/>
      <c r="AJ558" s="2" t="n"/>
      <c r="AK558" s="2" t="n"/>
      <c r="AL558" s="2" t="n"/>
      <c r="AM558" s="2" t="n"/>
      <c r="AN558" s="2" t="n"/>
      <c r="AO558" s="2" t="n"/>
      <c r="AP558" s="2" t="n"/>
      <c r="AQ558" s="2" t="n"/>
      <c r="AR558" s="2" t="n"/>
      <c r="AS558" s="2" t="n"/>
      <c r="AT558" s="2" t="n"/>
      <c r="AU558" s="2" t="n"/>
      <c r="AV558" s="2" t="n"/>
      <c r="AW558" s="2" t="n"/>
      <c r="AX558" s="2" t="n"/>
      <c r="AY558" s="2" t="n"/>
      <c r="AZ558" s="2" t="n"/>
      <c r="BA558" s="2" t="n"/>
      <c r="BB558" s="2" t="n"/>
      <c r="BC558" s="2" t="n"/>
      <c r="BD558" s="2" t="n"/>
      <c r="BE558" s="2" t="n"/>
      <c r="BF558" s="2" t="n"/>
      <c r="BG558" s="2" t="n"/>
      <c r="BH558" s="2" t="n"/>
      <c r="BI558" s="2" t="n"/>
      <c r="BJ558" s="2" t="n"/>
      <c r="BK558" s="2" t="n"/>
      <c r="BL558" s="2" t="n"/>
      <c r="BM558" s="2" t="n"/>
      <c r="BN558" s="2" t="n"/>
      <c r="BO558" s="2" t="n"/>
      <c r="BP558" s="2" t="n"/>
      <c r="BQ558" s="2" t="n"/>
      <c r="BR558" s="2" t="n"/>
      <c r="BS558" s="2" t="n"/>
      <c r="BT558" s="2" t="n"/>
      <c r="BU558" s="2" t="n"/>
      <c r="BV558" s="2" t="n"/>
      <c r="BW558" s="2" t="n"/>
    </row>
    <row r="559" ht="20.25" customFormat="1" customHeight="1" s="41">
      <c r="A559" s="272" t="inlineStr">
        <is>
          <t>33. UTILITIES</t>
        </is>
      </c>
      <c r="B559" s="306" t="n"/>
      <c r="C559" s="306" t="n"/>
      <c r="D559" s="306" t="n"/>
      <c r="E559" s="306" t="n"/>
      <c r="F559" s="306" t="n"/>
      <c r="G559" s="306" t="n"/>
      <c r="H559" s="306" t="n"/>
      <c r="I559" s="306" t="n"/>
      <c r="J559" s="306" t="n"/>
      <c r="K559" s="306" t="n"/>
      <c r="L559" s="306" t="n"/>
      <c r="M559" s="306" t="n"/>
      <c r="N559" s="362">
        <f>SUM(L560:L594)</f>
        <v/>
      </c>
      <c r="O559" s="2" t="n"/>
      <c r="P559" s="2" t="n"/>
    </row>
    <row r="560" ht="15.75" customFormat="1" customHeight="1" s="40">
      <c r="A560" s="54">
        <f>IF(F560&lt;&gt;"",1+MAX($A$2:A559),"")</f>
        <v/>
      </c>
      <c r="B560" s="60" t="n"/>
      <c r="C560" s="15" t="n"/>
      <c r="D560" s="370" t="n"/>
      <c r="E560" s="45" t="n"/>
      <c r="F560" s="370" t="n"/>
      <c r="G560" s="49" t="n"/>
      <c r="H560" s="364" t="n"/>
      <c r="I560" s="365" t="n"/>
      <c r="J560" s="371" t="n"/>
      <c r="K560" s="367" t="n"/>
      <c r="L560" s="368" t="n"/>
      <c r="M560" s="369" t="n"/>
      <c r="N560" s="18" t="n"/>
      <c r="O560" s="2" t="n"/>
      <c r="P560" s="2" t="n"/>
      <c r="Q560" s="2" t="n"/>
      <c r="R560" s="2" t="n"/>
      <c r="S560" s="2" t="n"/>
      <c r="T560" s="2" t="n"/>
      <c r="U560" s="2" t="n"/>
      <c r="V560" s="2" t="n"/>
      <c r="W560" s="2" t="n"/>
      <c r="X560" s="2" t="n"/>
      <c r="Y560" s="2" t="n"/>
      <c r="Z560" s="2" t="n"/>
      <c r="AA560" s="2" t="n"/>
      <c r="AB560" s="2" t="n"/>
      <c r="AC560" s="2" t="n"/>
      <c r="AD560" s="2" t="n"/>
      <c r="AE560" s="2" t="n"/>
      <c r="AF560" s="2" t="n"/>
      <c r="AG560" s="2" t="n"/>
      <c r="AH560" s="2" t="n"/>
      <c r="AI560" s="2" t="n"/>
      <c r="AJ560" s="2" t="n"/>
      <c r="AK560" s="2" t="n"/>
      <c r="AL560" s="2" t="n"/>
      <c r="AM560" s="2" t="n"/>
      <c r="AN560" s="2" t="n"/>
      <c r="AO560" s="2" t="n"/>
      <c r="AP560" s="2" t="n"/>
      <c r="AQ560" s="2" t="n"/>
      <c r="AR560" s="2" t="n"/>
      <c r="AS560" s="2" t="n"/>
      <c r="AT560" s="2" t="n"/>
      <c r="AU560" s="2" t="n"/>
      <c r="AV560" s="2" t="n"/>
      <c r="AW560" s="2" t="n"/>
      <c r="AX560" s="2" t="n"/>
      <c r="AY560" s="2" t="n"/>
      <c r="AZ560" s="2" t="n"/>
      <c r="BA560" s="2" t="n"/>
      <c r="BB560" s="2" t="n"/>
      <c r="BC560" s="2" t="n"/>
      <c r="BD560" s="2" t="n"/>
      <c r="BE560" s="2" t="n"/>
      <c r="BF560" s="2" t="n"/>
      <c r="BG560" s="2" t="n"/>
      <c r="BH560" s="2" t="n"/>
      <c r="BI560" s="2" t="n"/>
      <c r="BJ560" s="2" t="n"/>
      <c r="BK560" s="2" t="n"/>
      <c r="BL560" s="2" t="n"/>
      <c r="BM560" s="2" t="n"/>
      <c r="BN560" s="2" t="n"/>
      <c r="BO560" s="2" t="n"/>
      <c r="BP560" s="2" t="n"/>
      <c r="BQ560" s="2" t="n"/>
      <c r="BR560" s="2" t="n"/>
      <c r="BS560" s="2" t="n"/>
      <c r="BT560" s="2" t="n"/>
      <c r="BU560" s="2" t="n"/>
      <c r="BV560" s="2" t="n"/>
      <c r="BW560" s="2" t="n"/>
    </row>
    <row r="561" ht="15.75" customFormat="1" customHeight="1" s="40">
      <c r="A561" s="54">
        <f>IF(F561&lt;&gt;"",1+MAX($A$2:A560),"")</f>
        <v/>
      </c>
      <c r="B561" s="238" t="inlineStr">
        <is>
          <t>C-2.0</t>
        </is>
      </c>
      <c r="C561" s="300" t="inlineStr">
        <is>
          <t>DRAINAGE SYSTEM</t>
        </is>
      </c>
      <c r="D561" s="370" t="n"/>
      <c r="E561" s="45" t="n"/>
      <c r="F561" s="370" t="n"/>
      <c r="G561" s="49" t="n"/>
      <c r="H561" s="364" t="n"/>
      <c r="I561" s="365" t="n"/>
      <c r="J561" s="371" t="n"/>
      <c r="K561" s="367" t="n"/>
      <c r="L561" s="368" t="n"/>
      <c r="M561" s="369" t="n"/>
      <c r="N561" s="18" t="n"/>
      <c r="O561" s="2" t="n"/>
      <c r="P561" s="2" t="n"/>
      <c r="Q561" s="2" t="n"/>
      <c r="R561" s="2" t="n"/>
      <c r="S561" s="2" t="n"/>
      <c r="T561" s="2" t="n"/>
      <c r="U561" s="2" t="n"/>
      <c r="V561" s="2" t="n"/>
      <c r="W561" s="2" t="n"/>
      <c r="X561" s="2" t="n"/>
      <c r="Y561" s="2" t="n"/>
      <c r="Z561" s="2" t="n"/>
      <c r="AA561" s="2" t="n"/>
      <c r="AB561" s="2" t="n"/>
      <c r="AC561" s="2" t="n"/>
      <c r="AD561" s="2" t="n"/>
      <c r="AE561" s="2" t="n"/>
      <c r="AF561" s="2" t="n"/>
      <c r="AG561" s="2" t="n"/>
      <c r="AH561" s="2" t="n"/>
      <c r="AI561" s="2" t="n"/>
      <c r="AJ561" s="2" t="n"/>
      <c r="AK561" s="2" t="n"/>
      <c r="AL561" s="2" t="n"/>
      <c r="AM561" s="2" t="n"/>
      <c r="AN561" s="2" t="n"/>
      <c r="AO561" s="2" t="n"/>
      <c r="AP561" s="2" t="n"/>
      <c r="AQ561" s="2" t="n"/>
      <c r="AR561" s="2" t="n"/>
      <c r="AS561" s="2" t="n"/>
      <c r="AT561" s="2" t="n"/>
      <c r="AU561" s="2" t="n"/>
      <c r="AV561" s="2" t="n"/>
      <c r="AW561" s="2" t="n"/>
      <c r="AX561" s="2" t="n"/>
      <c r="AY561" s="2" t="n"/>
      <c r="AZ561" s="2" t="n"/>
      <c r="BA561" s="2" t="n"/>
      <c r="BB561" s="2" t="n"/>
      <c r="BC561" s="2" t="n"/>
      <c r="BD561" s="2" t="n"/>
      <c r="BE561" s="2" t="n"/>
      <c r="BF561" s="2" t="n"/>
      <c r="BG561" s="2" t="n"/>
      <c r="BH561" s="2" t="n"/>
      <c r="BI561" s="2" t="n"/>
      <c r="BJ561" s="2" t="n"/>
      <c r="BK561" s="2" t="n"/>
      <c r="BL561" s="2" t="n"/>
      <c r="BM561" s="2" t="n"/>
      <c r="BN561" s="2" t="n"/>
      <c r="BO561" s="2" t="n"/>
      <c r="BP561" s="2" t="n"/>
      <c r="BQ561" s="2" t="n"/>
      <c r="BR561" s="2" t="n"/>
      <c r="BS561" s="2" t="n"/>
      <c r="BT561" s="2" t="n"/>
      <c r="BU561" s="2" t="n"/>
      <c r="BV561" s="2" t="n"/>
      <c r="BW561" s="2" t="n"/>
    </row>
    <row r="562" ht="15.75" customFormat="1" customHeight="1" s="40">
      <c r="A562" s="54">
        <f>IF(F562&lt;&gt;"",1+MAX($A$2:A561),"")</f>
        <v/>
      </c>
      <c r="B562" s="372" t="n"/>
      <c r="C562" s="53" t="inlineStr">
        <is>
          <t>6'' Dia SCH 40 Polyvinyl Chloride Pipe</t>
        </is>
      </c>
      <c r="D562" s="370" t="n">
        <v>594.08</v>
      </c>
      <c r="E562" s="45" t="n">
        <v>0.05</v>
      </c>
      <c r="F562" s="370">
        <f>(1+E562)*D562</f>
        <v/>
      </c>
      <c r="G562" s="49" t="inlineStr">
        <is>
          <t>LF</t>
        </is>
      </c>
      <c r="H562" s="364" t="n">
        <v>48</v>
      </c>
      <c r="I562" s="365">
        <f>H562*F562</f>
        <v/>
      </c>
      <c r="J562" s="366" t="n">
        <v>52.8</v>
      </c>
      <c r="K562" s="367">
        <f>J562*F562</f>
        <v/>
      </c>
      <c r="L562" s="368">
        <f>K562+I562</f>
        <v/>
      </c>
      <c r="M562" s="369" t="n"/>
      <c r="N562" s="18" t="n"/>
      <c r="O562" s="2" t="n"/>
      <c r="P562" s="2" t="n"/>
      <c r="Q562" s="2" t="n"/>
      <c r="R562" s="2" t="n"/>
      <c r="S562" s="2" t="n"/>
      <c r="T562" s="2" t="n"/>
      <c r="U562" s="2" t="n"/>
      <c r="V562" s="2" t="n"/>
      <c r="W562" s="2" t="n"/>
      <c r="X562" s="2" t="n"/>
      <c r="Y562" s="2" t="n"/>
      <c r="Z562" s="2" t="n"/>
      <c r="AA562" s="2" t="n"/>
      <c r="AB562" s="2" t="n"/>
      <c r="AC562" s="2" t="n"/>
      <c r="AD562" s="2" t="n"/>
      <c r="AE562" s="2" t="n"/>
      <c r="AF562" s="2" t="n"/>
      <c r="AG562" s="2" t="n"/>
      <c r="AH562" s="2" t="n"/>
      <c r="AI562" s="2" t="n"/>
      <c r="AJ562" s="2" t="n"/>
      <c r="AK562" s="2" t="n"/>
      <c r="AL562" s="2" t="n"/>
      <c r="AM562" s="2" t="n"/>
      <c r="AN562" s="2" t="n"/>
      <c r="AO562" s="2" t="n"/>
      <c r="AP562" s="2" t="n"/>
      <c r="AQ562" s="2" t="n"/>
      <c r="AR562" s="2" t="n"/>
      <c r="AS562" s="2" t="n"/>
      <c r="AT562" s="2" t="n"/>
      <c r="AU562" s="2" t="n"/>
      <c r="AV562" s="2" t="n"/>
      <c r="AW562" s="2" t="n"/>
      <c r="AX562" s="2" t="n"/>
      <c r="AY562" s="2" t="n"/>
      <c r="AZ562" s="2" t="n"/>
      <c r="BA562" s="2" t="n"/>
      <c r="BB562" s="2" t="n"/>
      <c r="BC562" s="2" t="n"/>
      <c r="BD562" s="2" t="n"/>
      <c r="BE562" s="2" t="n"/>
      <c r="BF562" s="2" t="n"/>
      <c r="BG562" s="2" t="n"/>
      <c r="BH562" s="2" t="n"/>
      <c r="BI562" s="2" t="n"/>
      <c r="BJ562" s="2" t="n"/>
      <c r="BK562" s="2" t="n"/>
      <c r="BL562" s="2" t="n"/>
      <c r="BM562" s="2" t="n"/>
      <c r="BN562" s="2" t="n"/>
      <c r="BO562" s="2" t="n"/>
      <c r="BP562" s="2" t="n"/>
      <c r="BQ562" s="2" t="n"/>
      <c r="BR562" s="2" t="n"/>
      <c r="BS562" s="2" t="n"/>
      <c r="BT562" s="2" t="n"/>
      <c r="BU562" s="2" t="n"/>
      <c r="BV562" s="2" t="n"/>
      <c r="BW562" s="2" t="n"/>
    </row>
    <row r="563" ht="15.75" customFormat="1" customHeight="1" s="40">
      <c r="A563" s="54">
        <f>IF(F563&lt;&gt;"",1+MAX($A$2:A562),"")</f>
        <v/>
      </c>
      <c r="B563" s="372" t="n"/>
      <c r="C563" s="53" t="inlineStr">
        <is>
          <t>Curb Drain</t>
        </is>
      </c>
      <c r="D563" s="370" t="n">
        <v>1</v>
      </c>
      <c r="E563" s="45" t="n">
        <v>0</v>
      </c>
      <c r="F563" s="370">
        <f>(1+E563)*D563</f>
        <v/>
      </c>
      <c r="G563" s="49" t="inlineStr">
        <is>
          <t>EA</t>
        </is>
      </c>
      <c r="H563" s="364" t="n">
        <v>375</v>
      </c>
      <c r="I563" s="365">
        <f>H563*F563</f>
        <v/>
      </c>
      <c r="J563" s="366" t="n">
        <v>100</v>
      </c>
      <c r="K563" s="367">
        <f>J563*F563</f>
        <v/>
      </c>
      <c r="L563" s="368">
        <f>K563+I563</f>
        <v/>
      </c>
      <c r="M563" s="369" t="n"/>
      <c r="N563" s="18" t="n"/>
      <c r="O563" s="2" t="n"/>
      <c r="P563" s="2" t="n"/>
      <c r="Q563" s="2" t="n"/>
      <c r="R563" s="2" t="n"/>
      <c r="S563" s="2" t="n"/>
      <c r="T563" s="2" t="n"/>
      <c r="U563" s="2" t="n"/>
      <c r="V563" s="2" t="n"/>
      <c r="W563" s="2" t="n"/>
      <c r="X563" s="2" t="n"/>
      <c r="Y563" s="2" t="n"/>
      <c r="Z563" s="2" t="n"/>
      <c r="AA563" s="2" t="n"/>
      <c r="AB563" s="2" t="n"/>
      <c r="AC563" s="2" t="n"/>
      <c r="AD563" s="2" t="n"/>
      <c r="AE563" s="2" t="n"/>
      <c r="AF563" s="2" t="n"/>
      <c r="AG563" s="2" t="n"/>
      <c r="AH563" s="2" t="n"/>
      <c r="AI563" s="2" t="n"/>
      <c r="AJ563" s="2" t="n"/>
      <c r="AK563" s="2" t="n"/>
      <c r="AL563" s="2" t="n"/>
      <c r="AM563" s="2" t="n"/>
      <c r="AN563" s="2" t="n"/>
      <c r="AO563" s="2" t="n"/>
      <c r="AP563" s="2" t="n"/>
      <c r="AQ563" s="2" t="n"/>
      <c r="AR563" s="2" t="n"/>
      <c r="AS563" s="2" t="n"/>
      <c r="AT563" s="2" t="n"/>
      <c r="AU563" s="2" t="n"/>
      <c r="AV563" s="2" t="n"/>
      <c r="AW563" s="2" t="n"/>
      <c r="AX563" s="2" t="n"/>
      <c r="AY563" s="2" t="n"/>
      <c r="AZ563" s="2" t="n"/>
      <c r="BA563" s="2" t="n"/>
      <c r="BB563" s="2" t="n"/>
      <c r="BC563" s="2" t="n"/>
      <c r="BD563" s="2" t="n"/>
      <c r="BE563" s="2" t="n"/>
      <c r="BF563" s="2" t="n"/>
      <c r="BG563" s="2" t="n"/>
      <c r="BH563" s="2" t="n"/>
      <c r="BI563" s="2" t="n"/>
      <c r="BJ563" s="2" t="n"/>
      <c r="BK563" s="2" t="n"/>
      <c r="BL563" s="2" t="n"/>
      <c r="BM563" s="2" t="n"/>
      <c r="BN563" s="2" t="n"/>
      <c r="BO563" s="2" t="n"/>
      <c r="BP563" s="2" t="n"/>
      <c r="BQ563" s="2" t="n"/>
      <c r="BR563" s="2" t="n"/>
      <c r="BS563" s="2" t="n"/>
      <c r="BT563" s="2" t="n"/>
      <c r="BU563" s="2" t="n"/>
      <c r="BV563" s="2" t="n"/>
      <c r="BW563" s="2" t="n"/>
    </row>
    <row r="564" ht="15.75" customFormat="1" customHeight="1" s="40">
      <c r="A564" s="54">
        <f>IF(F564&lt;&gt;"",1+MAX($A$2:A563),"")</f>
        <v/>
      </c>
      <c r="B564" s="372" t="n"/>
      <c r="C564" s="53" t="inlineStr">
        <is>
          <t>Sump Pump</t>
        </is>
      </c>
      <c r="D564" s="370" t="n">
        <v>1</v>
      </c>
      <c r="E564" s="45" t="n">
        <v>0</v>
      </c>
      <c r="F564" s="370">
        <f>(1+E564)*D564</f>
        <v/>
      </c>
      <c r="G564" s="49" t="inlineStr">
        <is>
          <t>EA</t>
        </is>
      </c>
      <c r="H564" s="364" t="n">
        <v>1850</v>
      </c>
      <c r="I564" s="365">
        <f>H564*F564</f>
        <v/>
      </c>
      <c r="J564" s="366" t="n">
        <v>650</v>
      </c>
      <c r="K564" s="367">
        <f>J564*F564</f>
        <v/>
      </c>
      <c r="L564" s="368">
        <f>K564+I564</f>
        <v/>
      </c>
      <c r="M564" s="369" t="n"/>
      <c r="N564" s="18" t="n"/>
      <c r="O564" s="2" t="n"/>
      <c r="P564" s="2" t="n"/>
      <c r="Q564" s="2" t="n"/>
      <c r="R564" s="2" t="n"/>
      <c r="S564" s="2" t="n"/>
      <c r="T564" s="2" t="n"/>
      <c r="U564" s="2" t="n"/>
      <c r="V564" s="2" t="n"/>
      <c r="W564" s="2" t="n"/>
      <c r="X564" s="2" t="n"/>
      <c r="Y564" s="2" t="n"/>
      <c r="Z564" s="2" t="n"/>
      <c r="AA564" s="2" t="n"/>
      <c r="AB564" s="2" t="n"/>
      <c r="AC564" s="2" t="n"/>
      <c r="AD564" s="2" t="n"/>
      <c r="AE564" s="2" t="n"/>
      <c r="AF564" s="2" t="n"/>
      <c r="AG564" s="2" t="n"/>
      <c r="AH564" s="2" t="n"/>
      <c r="AI564" s="2" t="n"/>
      <c r="AJ564" s="2" t="n"/>
      <c r="AK564" s="2" t="n"/>
      <c r="AL564" s="2" t="n"/>
      <c r="AM564" s="2" t="n"/>
      <c r="AN564" s="2" t="n"/>
      <c r="AO564" s="2" t="n"/>
      <c r="AP564" s="2" t="n"/>
      <c r="AQ564" s="2" t="n"/>
      <c r="AR564" s="2" t="n"/>
      <c r="AS564" s="2" t="n"/>
      <c r="AT564" s="2" t="n"/>
      <c r="AU564" s="2" t="n"/>
      <c r="AV564" s="2" t="n"/>
      <c r="AW564" s="2" t="n"/>
      <c r="AX564" s="2" t="n"/>
      <c r="AY564" s="2" t="n"/>
      <c r="AZ564" s="2" t="n"/>
      <c r="BA564" s="2" t="n"/>
      <c r="BB564" s="2" t="n"/>
      <c r="BC564" s="2" t="n"/>
      <c r="BD564" s="2" t="n"/>
      <c r="BE564" s="2" t="n"/>
      <c r="BF564" s="2" t="n"/>
      <c r="BG564" s="2" t="n"/>
      <c r="BH564" s="2" t="n"/>
      <c r="BI564" s="2" t="n"/>
      <c r="BJ564" s="2" t="n"/>
      <c r="BK564" s="2" t="n"/>
      <c r="BL564" s="2" t="n"/>
      <c r="BM564" s="2" t="n"/>
      <c r="BN564" s="2" t="n"/>
      <c r="BO564" s="2" t="n"/>
      <c r="BP564" s="2" t="n"/>
      <c r="BQ564" s="2" t="n"/>
      <c r="BR564" s="2" t="n"/>
      <c r="BS564" s="2" t="n"/>
      <c r="BT564" s="2" t="n"/>
      <c r="BU564" s="2" t="n"/>
      <c r="BV564" s="2" t="n"/>
      <c r="BW564" s="2" t="n"/>
    </row>
    <row r="565" ht="15.75" customFormat="1" customHeight="1" s="40">
      <c r="A565" s="54">
        <f>IF(F565&lt;&gt;"",1+MAX($A$2:A564),"")</f>
        <v/>
      </c>
      <c r="B565" s="372" t="n"/>
      <c r="C565" s="300" t="inlineStr">
        <is>
          <t>FIRE WATER UTILITIES</t>
        </is>
      </c>
      <c r="D565" s="370" t="n"/>
      <c r="E565" s="45" t="n"/>
      <c r="F565" s="370" t="n"/>
      <c r="G565" s="49" t="n"/>
      <c r="H565" s="364" t="n"/>
      <c r="I565" s="365" t="n"/>
      <c r="J565" s="371" t="n"/>
      <c r="K565" s="367" t="n"/>
      <c r="L565" s="368" t="n"/>
      <c r="M565" s="369" t="n"/>
      <c r="N565" s="18" t="n"/>
      <c r="O565" s="2" t="n"/>
      <c r="P565" s="2" t="n"/>
      <c r="Q565" s="2" t="n"/>
      <c r="R565" s="2" t="n"/>
      <c r="S565" s="2" t="n"/>
      <c r="T565" s="2" t="n"/>
      <c r="U565" s="2" t="n"/>
      <c r="V565" s="2" t="n"/>
      <c r="W565" s="2" t="n"/>
      <c r="X565" s="2" t="n"/>
      <c r="Y565" s="2" t="n"/>
      <c r="Z565" s="2" t="n"/>
      <c r="AA565" s="2" t="n"/>
      <c r="AB565" s="2" t="n"/>
      <c r="AC565" s="2" t="n"/>
      <c r="AD565" s="2" t="n"/>
      <c r="AE565" s="2" t="n"/>
      <c r="AF565" s="2" t="n"/>
      <c r="AG565" s="2" t="n"/>
      <c r="AH565" s="2" t="n"/>
      <c r="AI565" s="2" t="n"/>
      <c r="AJ565" s="2" t="n"/>
      <c r="AK565" s="2" t="n"/>
      <c r="AL565" s="2" t="n"/>
      <c r="AM565" s="2" t="n"/>
      <c r="AN565" s="2" t="n"/>
      <c r="AO565" s="2" t="n"/>
      <c r="AP565" s="2" t="n"/>
      <c r="AQ565" s="2" t="n"/>
      <c r="AR565" s="2" t="n"/>
      <c r="AS565" s="2" t="n"/>
      <c r="AT565" s="2" t="n"/>
      <c r="AU565" s="2" t="n"/>
      <c r="AV565" s="2" t="n"/>
      <c r="AW565" s="2" t="n"/>
      <c r="AX565" s="2" t="n"/>
      <c r="AY565" s="2" t="n"/>
      <c r="AZ565" s="2" t="n"/>
      <c r="BA565" s="2" t="n"/>
      <c r="BB565" s="2" t="n"/>
      <c r="BC565" s="2" t="n"/>
      <c r="BD565" s="2" t="n"/>
      <c r="BE565" s="2" t="n"/>
      <c r="BF565" s="2" t="n"/>
      <c r="BG565" s="2" t="n"/>
      <c r="BH565" s="2" t="n"/>
      <c r="BI565" s="2" t="n"/>
      <c r="BJ565" s="2" t="n"/>
      <c r="BK565" s="2" t="n"/>
      <c r="BL565" s="2" t="n"/>
      <c r="BM565" s="2" t="n"/>
      <c r="BN565" s="2" t="n"/>
      <c r="BO565" s="2" t="n"/>
      <c r="BP565" s="2" t="n"/>
      <c r="BQ565" s="2" t="n"/>
      <c r="BR565" s="2" t="n"/>
      <c r="BS565" s="2" t="n"/>
      <c r="BT565" s="2" t="n"/>
      <c r="BU565" s="2" t="n"/>
      <c r="BV565" s="2" t="n"/>
      <c r="BW565" s="2" t="n"/>
    </row>
    <row r="566" ht="15.75" customFormat="1" customHeight="1" s="40">
      <c r="A566" s="54">
        <f>IF(F566&lt;&gt;"",1+MAX($A$2:A565),"")</f>
        <v/>
      </c>
      <c r="B566" s="372" t="n"/>
      <c r="C566" s="53" t="inlineStr">
        <is>
          <t>Fire Hydrant</t>
        </is>
      </c>
      <c r="D566" s="370" t="n">
        <v>1</v>
      </c>
      <c r="E566" s="45" t="n">
        <v>0</v>
      </c>
      <c r="F566" s="370">
        <f>(1+E566)*D566</f>
        <v/>
      </c>
      <c r="G566" s="49" t="inlineStr">
        <is>
          <t>EA</t>
        </is>
      </c>
      <c r="H566" s="364" t="n">
        <v>300</v>
      </c>
      <c r="I566" s="365">
        <f>H566*F566</f>
        <v/>
      </c>
      <c r="J566" s="366" t="n">
        <v>102</v>
      </c>
      <c r="K566" s="367">
        <f>J566*F566</f>
        <v/>
      </c>
      <c r="L566" s="368">
        <f>K566+I566</f>
        <v/>
      </c>
      <c r="M566" s="369" t="n"/>
      <c r="N566" s="18" t="n"/>
      <c r="O566" s="2" t="n"/>
      <c r="P566" s="2" t="n"/>
      <c r="Q566" s="2" t="n"/>
      <c r="R566" s="2" t="n"/>
      <c r="S566" s="2" t="n"/>
      <c r="T566" s="2" t="n"/>
      <c r="U566" s="2" t="n"/>
      <c r="V566" s="2" t="n"/>
      <c r="W566" s="2" t="n"/>
      <c r="X566" s="2" t="n"/>
      <c r="Y566" s="2" t="n"/>
      <c r="Z566" s="2" t="n"/>
      <c r="AA566" s="2" t="n"/>
      <c r="AB566" s="2" t="n"/>
      <c r="AC566" s="2" t="n"/>
      <c r="AD566" s="2" t="n"/>
      <c r="AE566" s="2" t="n"/>
      <c r="AF566" s="2" t="n"/>
      <c r="AG566" s="2" t="n"/>
      <c r="AH566" s="2" t="n"/>
      <c r="AI566" s="2" t="n"/>
      <c r="AJ566" s="2" t="n"/>
      <c r="AK566" s="2" t="n"/>
      <c r="AL566" s="2" t="n"/>
      <c r="AM566" s="2" t="n"/>
      <c r="AN566" s="2" t="n"/>
      <c r="AO566" s="2" t="n"/>
      <c r="AP566" s="2" t="n"/>
      <c r="AQ566" s="2" t="n"/>
      <c r="AR566" s="2" t="n"/>
      <c r="AS566" s="2" t="n"/>
      <c r="AT566" s="2" t="n"/>
      <c r="AU566" s="2" t="n"/>
      <c r="AV566" s="2" t="n"/>
      <c r="AW566" s="2" t="n"/>
      <c r="AX566" s="2" t="n"/>
      <c r="AY566" s="2" t="n"/>
      <c r="AZ566" s="2" t="n"/>
      <c r="BA566" s="2" t="n"/>
      <c r="BB566" s="2" t="n"/>
      <c r="BC566" s="2" t="n"/>
      <c r="BD566" s="2" t="n"/>
      <c r="BE566" s="2" t="n"/>
      <c r="BF566" s="2" t="n"/>
      <c r="BG566" s="2" t="n"/>
      <c r="BH566" s="2" t="n"/>
      <c r="BI566" s="2" t="n"/>
      <c r="BJ566" s="2" t="n"/>
      <c r="BK566" s="2" t="n"/>
      <c r="BL566" s="2" t="n"/>
      <c r="BM566" s="2" t="n"/>
      <c r="BN566" s="2" t="n"/>
      <c r="BO566" s="2" t="n"/>
      <c r="BP566" s="2" t="n"/>
      <c r="BQ566" s="2" t="n"/>
      <c r="BR566" s="2" t="n"/>
      <c r="BS566" s="2" t="n"/>
      <c r="BT566" s="2" t="n"/>
      <c r="BU566" s="2" t="n"/>
      <c r="BV566" s="2" t="n"/>
      <c r="BW566" s="2" t="n"/>
    </row>
    <row r="567" ht="15.75" customFormat="1" customHeight="1" s="40">
      <c r="A567" s="54">
        <f>IF(F567&lt;&gt;"",1+MAX($A$2:A566),"")</f>
        <v/>
      </c>
      <c r="B567" s="372" t="n"/>
      <c r="C567" s="53" t="inlineStr">
        <is>
          <t>Fire Department Connection</t>
        </is>
      </c>
      <c r="D567" s="370" t="n">
        <v>1</v>
      </c>
      <c r="E567" s="45" t="n">
        <v>0</v>
      </c>
      <c r="F567" s="370">
        <f>(1+E567)*D567</f>
        <v/>
      </c>
      <c r="G567" s="49" t="inlineStr">
        <is>
          <t>EA</t>
        </is>
      </c>
      <c r="H567" s="364" t="n">
        <v>145</v>
      </c>
      <c r="I567" s="365">
        <f>H567*F567</f>
        <v/>
      </c>
      <c r="J567" s="366" t="n">
        <v>42</v>
      </c>
      <c r="K567" s="367">
        <f>J567*F567</f>
        <v/>
      </c>
      <c r="L567" s="368">
        <f>K567+I567</f>
        <v/>
      </c>
      <c r="M567" s="369" t="n"/>
      <c r="N567" s="18" t="n"/>
      <c r="O567" s="2" t="n"/>
      <c r="P567" s="2" t="n"/>
      <c r="Q567" s="2" t="n"/>
      <c r="R567" s="2" t="n"/>
      <c r="S567" s="2" t="n"/>
      <c r="T567" s="2" t="n"/>
      <c r="U567" s="2" t="n"/>
      <c r="V567" s="2" t="n"/>
      <c r="W567" s="2" t="n"/>
      <c r="X567" s="2" t="n"/>
      <c r="Y567" s="2" t="n"/>
      <c r="Z567" s="2" t="n"/>
      <c r="AA567" s="2" t="n"/>
      <c r="AB567" s="2" t="n"/>
      <c r="AC567" s="2" t="n"/>
      <c r="AD567" s="2" t="n"/>
      <c r="AE567" s="2" t="n"/>
      <c r="AF567" s="2" t="n"/>
      <c r="AG567" s="2" t="n"/>
      <c r="AH567" s="2" t="n"/>
      <c r="AI567" s="2" t="n"/>
      <c r="AJ567" s="2" t="n"/>
      <c r="AK567" s="2" t="n"/>
      <c r="AL567" s="2" t="n"/>
      <c r="AM567" s="2" t="n"/>
      <c r="AN567" s="2" t="n"/>
      <c r="AO567" s="2" t="n"/>
      <c r="AP567" s="2" t="n"/>
      <c r="AQ567" s="2" t="n"/>
      <c r="AR567" s="2" t="n"/>
      <c r="AS567" s="2" t="n"/>
      <c r="AT567" s="2" t="n"/>
      <c r="AU567" s="2" t="n"/>
      <c r="AV567" s="2" t="n"/>
      <c r="AW567" s="2" t="n"/>
      <c r="AX567" s="2" t="n"/>
      <c r="AY567" s="2" t="n"/>
      <c r="AZ567" s="2" t="n"/>
      <c r="BA567" s="2" t="n"/>
      <c r="BB567" s="2" t="n"/>
      <c r="BC567" s="2" t="n"/>
      <c r="BD567" s="2" t="n"/>
      <c r="BE567" s="2" t="n"/>
      <c r="BF567" s="2" t="n"/>
      <c r="BG567" s="2" t="n"/>
      <c r="BH567" s="2" t="n"/>
      <c r="BI567" s="2" t="n"/>
      <c r="BJ567" s="2" t="n"/>
      <c r="BK567" s="2" t="n"/>
      <c r="BL567" s="2" t="n"/>
      <c r="BM567" s="2" t="n"/>
      <c r="BN567" s="2" t="n"/>
      <c r="BO567" s="2" t="n"/>
      <c r="BP567" s="2" t="n"/>
      <c r="BQ567" s="2" t="n"/>
      <c r="BR567" s="2" t="n"/>
      <c r="BS567" s="2" t="n"/>
      <c r="BT567" s="2" t="n"/>
      <c r="BU567" s="2" t="n"/>
      <c r="BV567" s="2" t="n"/>
      <c r="BW567" s="2" t="n"/>
    </row>
    <row r="568" ht="15.75" customFormat="1" customHeight="1" s="40">
      <c r="A568" s="54">
        <f>IF(F568&lt;&gt;"",1+MAX($A$2:A567),"")</f>
        <v/>
      </c>
      <c r="B568" s="372" t="n"/>
      <c r="C568" s="300" t="inlineStr">
        <is>
          <t>ELECTRICAL UTILITIES</t>
        </is>
      </c>
      <c r="D568" s="370" t="n"/>
      <c r="E568" s="45" t="n"/>
      <c r="F568" s="370" t="n"/>
      <c r="G568" s="49" t="n"/>
      <c r="H568" s="364" t="n"/>
      <c r="I568" s="365" t="n"/>
      <c r="J568" s="371" t="n"/>
      <c r="K568" s="367" t="n"/>
      <c r="L568" s="368" t="n"/>
      <c r="M568" s="369" t="n"/>
      <c r="N568" s="18" t="n"/>
      <c r="O568" s="2" t="n"/>
      <c r="P568" s="2" t="n"/>
      <c r="Q568" s="2" t="n"/>
      <c r="R568" s="2" t="n"/>
      <c r="S568" s="2" t="n"/>
      <c r="T568" s="2" t="n"/>
      <c r="U568" s="2" t="n"/>
      <c r="V568" s="2" t="n"/>
      <c r="W568" s="2" t="n"/>
      <c r="X568" s="2" t="n"/>
      <c r="Y568" s="2" t="n"/>
      <c r="Z568" s="2" t="n"/>
      <c r="AA568" s="2" t="n"/>
      <c r="AB568" s="2" t="n"/>
      <c r="AC568" s="2" t="n"/>
      <c r="AD568" s="2" t="n"/>
      <c r="AE568" s="2" t="n"/>
      <c r="AF568" s="2" t="n"/>
      <c r="AG568" s="2" t="n"/>
      <c r="AH568" s="2" t="n"/>
      <c r="AI568" s="2" t="n"/>
      <c r="AJ568" s="2" t="n"/>
      <c r="AK568" s="2" t="n"/>
      <c r="AL568" s="2" t="n"/>
      <c r="AM568" s="2" t="n"/>
      <c r="AN568" s="2" t="n"/>
      <c r="AO568" s="2" t="n"/>
      <c r="AP568" s="2" t="n"/>
      <c r="AQ568" s="2" t="n"/>
      <c r="AR568" s="2" t="n"/>
      <c r="AS568" s="2" t="n"/>
      <c r="AT568" s="2" t="n"/>
      <c r="AU568" s="2" t="n"/>
      <c r="AV568" s="2" t="n"/>
      <c r="AW568" s="2" t="n"/>
      <c r="AX568" s="2" t="n"/>
      <c r="AY568" s="2" t="n"/>
      <c r="AZ568" s="2" t="n"/>
      <c r="BA568" s="2" t="n"/>
      <c r="BB568" s="2" t="n"/>
      <c r="BC568" s="2" t="n"/>
      <c r="BD568" s="2" t="n"/>
      <c r="BE568" s="2" t="n"/>
      <c r="BF568" s="2" t="n"/>
      <c r="BG568" s="2" t="n"/>
      <c r="BH568" s="2" t="n"/>
      <c r="BI568" s="2" t="n"/>
      <c r="BJ568" s="2" t="n"/>
      <c r="BK568" s="2" t="n"/>
      <c r="BL568" s="2" t="n"/>
      <c r="BM568" s="2" t="n"/>
      <c r="BN568" s="2" t="n"/>
      <c r="BO568" s="2" t="n"/>
      <c r="BP568" s="2" t="n"/>
      <c r="BQ568" s="2" t="n"/>
      <c r="BR568" s="2" t="n"/>
      <c r="BS568" s="2" t="n"/>
      <c r="BT568" s="2" t="n"/>
      <c r="BU568" s="2" t="n"/>
      <c r="BV568" s="2" t="n"/>
      <c r="BW568" s="2" t="n"/>
    </row>
    <row r="569" ht="15.75" customFormat="1" customHeight="1" s="40">
      <c r="A569" s="54">
        <f>IF(F569&lt;&gt;"",1+MAX($A$2:A568),"")</f>
        <v/>
      </c>
      <c r="B569" s="372" t="n"/>
      <c r="C569" s="53" t="inlineStr">
        <is>
          <t>Power Pole</t>
        </is>
      </c>
      <c r="D569" s="370" t="n">
        <v>1</v>
      </c>
      <c r="E569" s="45" t="n">
        <v>0</v>
      </c>
      <c r="F569" s="370">
        <f>(1+E569)*D569</f>
        <v/>
      </c>
      <c r="G569" s="49" t="inlineStr">
        <is>
          <t>EA</t>
        </is>
      </c>
      <c r="H569" s="364" t="n">
        <v>650</v>
      </c>
      <c r="I569" s="365">
        <f>H569*F569</f>
        <v/>
      </c>
      <c r="J569" s="366" t="n">
        <v>200</v>
      </c>
      <c r="K569" s="367">
        <f>J569*F569</f>
        <v/>
      </c>
      <c r="L569" s="368">
        <f>K569+I569</f>
        <v/>
      </c>
      <c r="M569" s="369" t="n"/>
      <c r="N569" s="18" t="n"/>
      <c r="O569" s="2" t="n"/>
      <c r="P569" s="2" t="n"/>
      <c r="Q569" s="2" t="n"/>
      <c r="R569" s="2" t="n"/>
      <c r="S569" s="2" t="n"/>
      <c r="T569" s="2" t="n"/>
      <c r="U569" s="2" t="n"/>
      <c r="V569" s="2" t="n"/>
      <c r="W569" s="2" t="n"/>
      <c r="X569" s="2" t="n"/>
      <c r="Y569" s="2" t="n"/>
      <c r="Z569" s="2" t="n"/>
      <c r="AA569" s="2" t="n"/>
      <c r="AB569" s="2" t="n"/>
      <c r="AC569" s="2" t="n"/>
      <c r="AD569" s="2" t="n"/>
      <c r="AE569" s="2" t="n"/>
      <c r="AF569" s="2" t="n"/>
      <c r="AG569" s="2" t="n"/>
      <c r="AH569" s="2" t="n"/>
      <c r="AI569" s="2" t="n"/>
      <c r="AJ569" s="2" t="n"/>
      <c r="AK569" s="2" t="n"/>
      <c r="AL569" s="2" t="n"/>
      <c r="AM569" s="2" t="n"/>
      <c r="AN569" s="2" t="n"/>
      <c r="AO569" s="2" t="n"/>
      <c r="AP569" s="2" t="n"/>
      <c r="AQ569" s="2" t="n"/>
      <c r="AR569" s="2" t="n"/>
      <c r="AS569" s="2" t="n"/>
      <c r="AT569" s="2" t="n"/>
      <c r="AU569" s="2" t="n"/>
      <c r="AV569" s="2" t="n"/>
      <c r="AW569" s="2" t="n"/>
      <c r="AX569" s="2" t="n"/>
      <c r="AY569" s="2" t="n"/>
      <c r="AZ569" s="2" t="n"/>
      <c r="BA569" s="2" t="n"/>
      <c r="BB569" s="2" t="n"/>
      <c r="BC569" s="2" t="n"/>
      <c r="BD569" s="2" t="n"/>
      <c r="BE569" s="2" t="n"/>
      <c r="BF569" s="2" t="n"/>
      <c r="BG569" s="2" t="n"/>
      <c r="BH569" s="2" t="n"/>
      <c r="BI569" s="2" t="n"/>
      <c r="BJ569" s="2" t="n"/>
      <c r="BK569" s="2" t="n"/>
      <c r="BL569" s="2" t="n"/>
      <c r="BM569" s="2" t="n"/>
      <c r="BN569" s="2" t="n"/>
      <c r="BO569" s="2" t="n"/>
      <c r="BP569" s="2" t="n"/>
      <c r="BQ569" s="2" t="n"/>
      <c r="BR569" s="2" t="n"/>
      <c r="BS569" s="2" t="n"/>
      <c r="BT569" s="2" t="n"/>
      <c r="BU569" s="2" t="n"/>
      <c r="BV569" s="2" t="n"/>
      <c r="BW569" s="2" t="n"/>
    </row>
    <row r="570" ht="15.75" customFormat="1" customHeight="1" s="40">
      <c r="A570" s="54">
        <f>IF(F570&lt;&gt;"",1+MAX($A$2:A569),"")</f>
        <v/>
      </c>
      <c r="B570" s="372" t="n"/>
      <c r="C570" s="53" t="inlineStr">
        <is>
          <t>Panic Hardware</t>
        </is>
      </c>
      <c r="D570" s="370" t="n">
        <v>3</v>
      </c>
      <c r="E570" s="45" t="n">
        <v>0</v>
      </c>
      <c r="F570" s="370">
        <f>(1+E570)*D570</f>
        <v/>
      </c>
      <c r="G570" s="49" t="inlineStr">
        <is>
          <t>EA</t>
        </is>
      </c>
      <c r="H570" s="364" t="n">
        <v>145</v>
      </c>
      <c r="I570" s="365">
        <f>H570*F570</f>
        <v/>
      </c>
      <c r="J570" s="366" t="n">
        <v>75</v>
      </c>
      <c r="K570" s="367">
        <f>J570*F570</f>
        <v/>
      </c>
      <c r="L570" s="368">
        <f>K570+I570</f>
        <v/>
      </c>
      <c r="M570" s="369" t="n"/>
      <c r="N570" s="18" t="n"/>
      <c r="O570" s="2" t="n"/>
      <c r="P570" s="2" t="n"/>
      <c r="Q570" s="2" t="n"/>
      <c r="R570" s="2" t="n"/>
      <c r="S570" s="2" t="n"/>
      <c r="T570" s="2" t="n"/>
      <c r="U570" s="2" t="n"/>
      <c r="V570" s="2" t="n"/>
      <c r="W570" s="2" t="n"/>
      <c r="X570" s="2" t="n"/>
      <c r="Y570" s="2" t="n"/>
      <c r="Z570" s="2" t="n"/>
      <c r="AA570" s="2" t="n"/>
      <c r="AB570" s="2" t="n"/>
      <c r="AC570" s="2" t="n"/>
      <c r="AD570" s="2" t="n"/>
      <c r="AE570" s="2" t="n"/>
      <c r="AF570" s="2" t="n"/>
      <c r="AG570" s="2" t="n"/>
      <c r="AH570" s="2" t="n"/>
      <c r="AI570" s="2" t="n"/>
      <c r="AJ570" s="2" t="n"/>
      <c r="AK570" s="2" t="n"/>
      <c r="AL570" s="2" t="n"/>
      <c r="AM570" s="2" t="n"/>
      <c r="AN570" s="2" t="n"/>
      <c r="AO570" s="2" t="n"/>
      <c r="AP570" s="2" t="n"/>
      <c r="AQ570" s="2" t="n"/>
      <c r="AR570" s="2" t="n"/>
      <c r="AS570" s="2" t="n"/>
      <c r="AT570" s="2" t="n"/>
      <c r="AU570" s="2" t="n"/>
      <c r="AV570" s="2" t="n"/>
      <c r="AW570" s="2" t="n"/>
      <c r="AX570" s="2" t="n"/>
      <c r="AY570" s="2" t="n"/>
      <c r="AZ570" s="2" t="n"/>
      <c r="BA570" s="2" t="n"/>
      <c r="BB570" s="2" t="n"/>
      <c r="BC570" s="2" t="n"/>
      <c r="BD570" s="2" t="n"/>
      <c r="BE570" s="2" t="n"/>
      <c r="BF570" s="2" t="n"/>
      <c r="BG570" s="2" t="n"/>
      <c r="BH570" s="2" t="n"/>
      <c r="BI570" s="2" t="n"/>
      <c r="BJ570" s="2" t="n"/>
      <c r="BK570" s="2" t="n"/>
      <c r="BL570" s="2" t="n"/>
      <c r="BM570" s="2" t="n"/>
      <c r="BN570" s="2" t="n"/>
      <c r="BO570" s="2" t="n"/>
      <c r="BP570" s="2" t="n"/>
      <c r="BQ570" s="2" t="n"/>
      <c r="BR570" s="2" t="n"/>
      <c r="BS570" s="2" t="n"/>
      <c r="BT570" s="2" t="n"/>
      <c r="BU570" s="2" t="n"/>
      <c r="BV570" s="2" t="n"/>
      <c r="BW570" s="2" t="n"/>
    </row>
    <row r="571" ht="15.75" customFormat="1" customHeight="1" s="40">
      <c r="A571" s="54">
        <f>IF(F571&lt;&gt;"",1+MAX($A$2:A570),"")</f>
        <v/>
      </c>
      <c r="B571" s="372" t="n"/>
      <c r="C571" s="53" t="inlineStr">
        <is>
          <t>Power Pole Support Anchor</t>
        </is>
      </c>
      <c r="D571" s="370" t="n">
        <v>1</v>
      </c>
      <c r="E571" s="45" t="n">
        <v>0</v>
      </c>
      <c r="F571" s="370">
        <f>(1+E571)*D571</f>
        <v/>
      </c>
      <c r="G571" s="49" t="inlineStr">
        <is>
          <t>EA</t>
        </is>
      </c>
      <c r="H571" s="364" t="n">
        <v>42</v>
      </c>
      <c r="I571" s="365">
        <f>H571*F571</f>
        <v/>
      </c>
      <c r="J571" s="366" t="n">
        <v>20</v>
      </c>
      <c r="K571" s="367">
        <f>J571*F571</f>
        <v/>
      </c>
      <c r="L571" s="368">
        <f>K571+I571</f>
        <v/>
      </c>
      <c r="M571" s="369" t="n"/>
      <c r="N571" s="18" t="n"/>
      <c r="O571" s="2" t="n"/>
      <c r="P571" s="2" t="n"/>
      <c r="Q571" s="2" t="n"/>
      <c r="R571" s="2" t="n"/>
      <c r="S571" s="2" t="n"/>
      <c r="T571" s="2" t="n"/>
      <c r="U571" s="2" t="n"/>
      <c r="V571" s="2" t="n"/>
      <c r="W571" s="2" t="n"/>
      <c r="X571" s="2" t="n"/>
      <c r="Y571" s="2" t="n"/>
      <c r="Z571" s="2" t="n"/>
      <c r="AA571" s="2" t="n"/>
      <c r="AB571" s="2" t="n"/>
      <c r="AC571" s="2" t="n"/>
      <c r="AD571" s="2" t="n"/>
      <c r="AE571" s="2" t="n"/>
      <c r="AF571" s="2" t="n"/>
      <c r="AG571" s="2" t="n"/>
      <c r="AH571" s="2" t="n"/>
      <c r="AI571" s="2" t="n"/>
      <c r="AJ571" s="2" t="n"/>
      <c r="AK571" s="2" t="n"/>
      <c r="AL571" s="2" t="n"/>
      <c r="AM571" s="2" t="n"/>
      <c r="AN571" s="2" t="n"/>
      <c r="AO571" s="2" t="n"/>
      <c r="AP571" s="2" t="n"/>
      <c r="AQ571" s="2" t="n"/>
      <c r="AR571" s="2" t="n"/>
      <c r="AS571" s="2" t="n"/>
      <c r="AT571" s="2" t="n"/>
      <c r="AU571" s="2" t="n"/>
      <c r="AV571" s="2" t="n"/>
      <c r="AW571" s="2" t="n"/>
      <c r="AX571" s="2" t="n"/>
      <c r="AY571" s="2" t="n"/>
      <c r="AZ571" s="2" t="n"/>
      <c r="BA571" s="2" t="n"/>
      <c r="BB571" s="2" t="n"/>
      <c r="BC571" s="2" t="n"/>
      <c r="BD571" s="2" t="n"/>
      <c r="BE571" s="2" t="n"/>
      <c r="BF571" s="2" t="n"/>
      <c r="BG571" s="2" t="n"/>
      <c r="BH571" s="2" t="n"/>
      <c r="BI571" s="2" t="n"/>
      <c r="BJ571" s="2" t="n"/>
      <c r="BK571" s="2" t="n"/>
      <c r="BL571" s="2" t="n"/>
      <c r="BM571" s="2" t="n"/>
      <c r="BN571" s="2" t="n"/>
      <c r="BO571" s="2" t="n"/>
      <c r="BP571" s="2" t="n"/>
      <c r="BQ571" s="2" t="n"/>
      <c r="BR571" s="2" t="n"/>
      <c r="BS571" s="2" t="n"/>
      <c r="BT571" s="2" t="n"/>
      <c r="BU571" s="2" t="n"/>
      <c r="BV571" s="2" t="n"/>
      <c r="BW571" s="2" t="n"/>
    </row>
    <row r="572" ht="15.75" customFormat="1" customHeight="1" s="40">
      <c r="A572" s="54">
        <f>IF(F572&lt;&gt;"",1+MAX($A$2:A571),"")</f>
        <v/>
      </c>
      <c r="B572" s="372" t="n"/>
      <c r="C572" s="53" t="inlineStr">
        <is>
          <t>Fire Department Connection</t>
        </is>
      </c>
      <c r="D572" s="370" t="n">
        <v>1</v>
      </c>
      <c r="E572" s="45" t="n">
        <v>0</v>
      </c>
      <c r="F572" s="370">
        <f>(1+E572)*D572</f>
        <v/>
      </c>
      <c r="G572" s="49" t="inlineStr">
        <is>
          <t>EA</t>
        </is>
      </c>
      <c r="H572" s="364" t="n">
        <v>145</v>
      </c>
      <c r="I572" s="365">
        <f>H572*F572</f>
        <v/>
      </c>
      <c r="J572" s="366" t="n">
        <v>42</v>
      </c>
      <c r="K572" s="367">
        <f>J572*F572</f>
        <v/>
      </c>
      <c r="L572" s="368">
        <f>K572+I572</f>
        <v/>
      </c>
      <c r="M572" s="369" t="n"/>
      <c r="N572" s="18" t="n"/>
      <c r="O572" s="2" t="n"/>
      <c r="P572" s="2" t="n"/>
      <c r="Q572" s="2" t="n"/>
      <c r="R572" s="2" t="n"/>
      <c r="S572" s="2" t="n"/>
      <c r="T572" s="2" t="n"/>
      <c r="U572" s="2" t="n"/>
      <c r="V572" s="2" t="n"/>
      <c r="W572" s="2" t="n"/>
      <c r="X572" s="2" t="n"/>
      <c r="Y572" s="2" t="n"/>
      <c r="Z572" s="2" t="n"/>
      <c r="AA572" s="2" t="n"/>
      <c r="AB572" s="2" t="n"/>
      <c r="AC572" s="2" t="n"/>
      <c r="AD572" s="2" t="n"/>
      <c r="AE572" s="2" t="n"/>
      <c r="AF572" s="2" t="n"/>
      <c r="AG572" s="2" t="n"/>
      <c r="AH572" s="2" t="n"/>
      <c r="AI572" s="2" t="n"/>
      <c r="AJ572" s="2" t="n"/>
      <c r="AK572" s="2" t="n"/>
      <c r="AL572" s="2" t="n"/>
      <c r="AM572" s="2" t="n"/>
      <c r="AN572" s="2" t="n"/>
      <c r="AO572" s="2" t="n"/>
      <c r="AP572" s="2" t="n"/>
      <c r="AQ572" s="2" t="n"/>
      <c r="AR572" s="2" t="n"/>
      <c r="AS572" s="2" t="n"/>
      <c r="AT572" s="2" t="n"/>
      <c r="AU572" s="2" t="n"/>
      <c r="AV572" s="2" t="n"/>
      <c r="AW572" s="2" t="n"/>
      <c r="AX572" s="2" t="n"/>
      <c r="AY572" s="2" t="n"/>
      <c r="AZ572" s="2" t="n"/>
      <c r="BA572" s="2" t="n"/>
      <c r="BB572" s="2" t="n"/>
      <c r="BC572" s="2" t="n"/>
      <c r="BD572" s="2" t="n"/>
      <c r="BE572" s="2" t="n"/>
      <c r="BF572" s="2" t="n"/>
      <c r="BG572" s="2" t="n"/>
      <c r="BH572" s="2" t="n"/>
      <c r="BI572" s="2" t="n"/>
      <c r="BJ572" s="2" t="n"/>
      <c r="BK572" s="2" t="n"/>
      <c r="BL572" s="2" t="n"/>
      <c r="BM572" s="2" t="n"/>
      <c r="BN572" s="2" t="n"/>
      <c r="BO572" s="2" t="n"/>
      <c r="BP572" s="2" t="n"/>
      <c r="BQ572" s="2" t="n"/>
      <c r="BR572" s="2" t="n"/>
      <c r="BS572" s="2" t="n"/>
      <c r="BT572" s="2" t="n"/>
      <c r="BU572" s="2" t="n"/>
      <c r="BV572" s="2" t="n"/>
      <c r="BW572" s="2" t="n"/>
    </row>
    <row r="573" ht="15.75" customFormat="1" customHeight="1" s="40">
      <c r="A573" s="54">
        <f>IF(F573&lt;&gt;"",1+MAX($A$2:A572),"")</f>
        <v/>
      </c>
      <c r="B573" s="432" t="inlineStr">
        <is>
          <t>L-5/L-6</t>
        </is>
      </c>
      <c r="C573" s="300" t="inlineStr">
        <is>
          <t>IRRIGATION</t>
        </is>
      </c>
      <c r="D573" s="370" t="n"/>
      <c r="E573" s="45" t="n"/>
      <c r="F573" s="370" t="n"/>
      <c r="G573" s="49" t="n"/>
      <c r="H573" s="364" t="n"/>
      <c r="I573" s="365" t="n"/>
      <c r="J573" s="371" t="n"/>
      <c r="K573" s="367" t="n"/>
      <c r="L573" s="368" t="n"/>
      <c r="M573" s="369" t="n"/>
      <c r="N573" s="18" t="n"/>
      <c r="O573" s="2" t="n"/>
      <c r="P573" s="2" t="n"/>
      <c r="Q573" s="2" t="n"/>
      <c r="R573" s="2" t="n"/>
      <c r="S573" s="2" t="n"/>
      <c r="T573" s="2" t="n"/>
      <c r="U573" s="2" t="n"/>
      <c r="V573" s="2" t="n"/>
      <c r="W573" s="2" t="n"/>
      <c r="X573" s="2" t="n"/>
      <c r="Y573" s="2" t="n"/>
      <c r="Z573" s="2" t="n"/>
      <c r="AA573" s="2" t="n"/>
      <c r="AB573" s="2" t="n"/>
      <c r="AC573" s="2" t="n"/>
      <c r="AD573" s="2" t="n"/>
      <c r="AE573" s="2" t="n"/>
      <c r="AF573" s="2" t="n"/>
      <c r="AG573" s="2" t="n"/>
      <c r="AH573" s="2" t="n"/>
      <c r="AI573" s="2" t="n"/>
      <c r="AJ573" s="2" t="n"/>
      <c r="AK573" s="2" t="n"/>
      <c r="AL573" s="2" t="n"/>
      <c r="AM573" s="2" t="n"/>
      <c r="AN573" s="2" t="n"/>
      <c r="AO573" s="2" t="n"/>
      <c r="AP573" s="2" t="n"/>
      <c r="AQ573" s="2" t="n"/>
      <c r="AR573" s="2" t="n"/>
      <c r="AS573" s="2" t="n"/>
      <c r="AT573" s="2" t="n"/>
      <c r="AU573" s="2" t="n"/>
      <c r="AV573" s="2" t="n"/>
      <c r="AW573" s="2" t="n"/>
      <c r="AX573" s="2" t="n"/>
      <c r="AY573" s="2" t="n"/>
      <c r="AZ573" s="2" t="n"/>
      <c r="BA573" s="2" t="n"/>
      <c r="BB573" s="2" t="n"/>
      <c r="BC573" s="2" t="n"/>
      <c r="BD573" s="2" t="n"/>
      <c r="BE573" s="2" t="n"/>
      <c r="BF573" s="2" t="n"/>
      <c r="BG573" s="2" t="n"/>
      <c r="BH573" s="2" t="n"/>
      <c r="BI573" s="2" t="n"/>
      <c r="BJ573" s="2" t="n"/>
      <c r="BK573" s="2" t="n"/>
      <c r="BL573" s="2" t="n"/>
      <c r="BM573" s="2" t="n"/>
      <c r="BN573" s="2" t="n"/>
      <c r="BO573" s="2" t="n"/>
      <c r="BP573" s="2" t="n"/>
      <c r="BQ573" s="2" t="n"/>
      <c r="BR573" s="2" t="n"/>
      <c r="BS573" s="2" t="n"/>
      <c r="BT573" s="2" t="n"/>
      <c r="BU573" s="2" t="n"/>
      <c r="BV573" s="2" t="n"/>
      <c r="BW573" s="2" t="n"/>
    </row>
    <row r="574" ht="31.5" customFormat="1" customHeight="1" s="40">
      <c r="A574" s="54">
        <f>IF(F574&lt;&gt;"",1+MAX($A$2:A573),"")</f>
        <v/>
      </c>
      <c r="B574" s="381" t="n"/>
      <c r="C574" s="53" t="inlineStr">
        <is>
          <t>Bubbler, 
Mfr: Hunter PCB-50</t>
        </is>
      </c>
      <c r="D574" s="370" t="n">
        <v>35</v>
      </c>
      <c r="E574" s="45" t="n">
        <v>0</v>
      </c>
      <c r="F574" s="370">
        <f>(1+E574)*D574</f>
        <v/>
      </c>
      <c r="G574" s="49" t="inlineStr">
        <is>
          <t>EA</t>
        </is>
      </c>
      <c r="H574" s="364" t="n">
        <v>165</v>
      </c>
      <c r="I574" s="365">
        <f>H574*F574</f>
        <v/>
      </c>
      <c r="J574" s="366" t="n">
        <v>60</v>
      </c>
      <c r="K574" s="367">
        <f>J574*F574</f>
        <v/>
      </c>
      <c r="L574" s="368">
        <f>K574+I574</f>
        <v/>
      </c>
      <c r="M574" s="369" t="n"/>
      <c r="N574" s="18" t="n"/>
      <c r="O574" s="2" t="n"/>
      <c r="P574" s="2" t="n"/>
      <c r="Q574" s="2" t="n"/>
      <c r="R574" s="2" t="n"/>
      <c r="S574" s="2" t="n"/>
      <c r="T574" s="2" t="n"/>
      <c r="U574" s="2" t="n"/>
      <c r="V574" s="2" t="n"/>
      <c r="W574" s="2" t="n"/>
      <c r="X574" s="2" t="n"/>
      <c r="Y574" s="2" t="n"/>
      <c r="Z574" s="2" t="n"/>
      <c r="AA574" s="2" t="n"/>
      <c r="AB574" s="2" t="n"/>
      <c r="AC574" s="2" t="n"/>
      <c r="AD574" s="2" t="n"/>
      <c r="AE574" s="2" t="n"/>
      <c r="AF574" s="2" t="n"/>
      <c r="AG574" s="2" t="n"/>
      <c r="AH574" s="2" t="n"/>
      <c r="AI574" s="2" t="n"/>
      <c r="AJ574" s="2" t="n"/>
      <c r="AK574" s="2" t="n"/>
      <c r="AL574" s="2" t="n"/>
      <c r="AM574" s="2" t="n"/>
      <c r="AN574" s="2" t="n"/>
      <c r="AO574" s="2" t="n"/>
      <c r="AP574" s="2" t="n"/>
      <c r="AQ574" s="2" t="n"/>
      <c r="AR574" s="2" t="n"/>
      <c r="AS574" s="2" t="n"/>
      <c r="AT574" s="2" t="n"/>
      <c r="AU574" s="2" t="n"/>
      <c r="AV574" s="2" t="n"/>
      <c r="AW574" s="2" t="n"/>
      <c r="AX574" s="2" t="n"/>
      <c r="AY574" s="2" t="n"/>
      <c r="AZ574" s="2" t="n"/>
      <c r="BA574" s="2" t="n"/>
      <c r="BB574" s="2" t="n"/>
      <c r="BC574" s="2" t="n"/>
      <c r="BD574" s="2" t="n"/>
      <c r="BE574" s="2" t="n"/>
      <c r="BF574" s="2" t="n"/>
      <c r="BG574" s="2" t="n"/>
      <c r="BH574" s="2" t="n"/>
      <c r="BI574" s="2" t="n"/>
      <c r="BJ574" s="2" t="n"/>
      <c r="BK574" s="2" t="n"/>
      <c r="BL574" s="2" t="n"/>
      <c r="BM574" s="2" t="n"/>
      <c r="BN574" s="2" t="n"/>
      <c r="BO574" s="2" t="n"/>
      <c r="BP574" s="2" t="n"/>
      <c r="BQ574" s="2" t="n"/>
      <c r="BR574" s="2" t="n"/>
      <c r="BS574" s="2" t="n"/>
      <c r="BT574" s="2" t="n"/>
      <c r="BU574" s="2" t="n"/>
      <c r="BV574" s="2" t="n"/>
      <c r="BW574" s="2" t="n"/>
    </row>
    <row r="575" ht="31.5" customFormat="1" customHeight="1" s="40">
      <c r="A575" s="54">
        <f>IF(F575&lt;&gt;"",1+MAX($A$2:A574),"")</f>
        <v/>
      </c>
      <c r="B575" s="381" t="n"/>
      <c r="C575" s="53" t="inlineStr">
        <is>
          <t>Quick Coupler, 
Mfr: Railbird</t>
        </is>
      </c>
      <c r="D575" s="370" t="n">
        <v>3</v>
      </c>
      <c r="E575" s="45" t="n">
        <v>0</v>
      </c>
      <c r="F575" s="370">
        <f>(1+E575)*D575</f>
        <v/>
      </c>
      <c r="G575" s="49" t="inlineStr">
        <is>
          <t>EA</t>
        </is>
      </c>
      <c r="H575" s="364" t="n">
        <v>180</v>
      </c>
      <c r="I575" s="365">
        <f>H575*F575</f>
        <v/>
      </c>
      <c r="J575" s="366" t="n">
        <v>75</v>
      </c>
      <c r="K575" s="367">
        <f>J575*F575</f>
        <v/>
      </c>
      <c r="L575" s="368">
        <f>K575+I575</f>
        <v/>
      </c>
      <c r="M575" s="369" t="n"/>
      <c r="N575" s="18" t="n"/>
      <c r="O575" s="2" t="n"/>
      <c r="P575" s="2" t="n"/>
      <c r="Q575" s="2" t="n"/>
      <c r="R575" s="2" t="n"/>
      <c r="S575" s="2" t="n"/>
      <c r="T575" s="2" t="n"/>
      <c r="U575" s="2" t="n"/>
      <c r="V575" s="2" t="n"/>
      <c r="W575" s="2" t="n"/>
      <c r="X575" s="2" t="n"/>
      <c r="Y575" s="2" t="n"/>
      <c r="Z575" s="2" t="n"/>
      <c r="AA575" s="2" t="n"/>
      <c r="AB575" s="2" t="n"/>
      <c r="AC575" s="2" t="n"/>
      <c r="AD575" s="2" t="n"/>
      <c r="AE575" s="2" t="n"/>
      <c r="AF575" s="2" t="n"/>
      <c r="AG575" s="2" t="n"/>
      <c r="AH575" s="2" t="n"/>
      <c r="AI575" s="2" t="n"/>
      <c r="AJ575" s="2" t="n"/>
      <c r="AK575" s="2" t="n"/>
      <c r="AL575" s="2" t="n"/>
      <c r="AM575" s="2" t="n"/>
      <c r="AN575" s="2" t="n"/>
      <c r="AO575" s="2" t="n"/>
      <c r="AP575" s="2" t="n"/>
      <c r="AQ575" s="2" t="n"/>
      <c r="AR575" s="2" t="n"/>
      <c r="AS575" s="2" t="n"/>
      <c r="AT575" s="2" t="n"/>
      <c r="AU575" s="2" t="n"/>
      <c r="AV575" s="2" t="n"/>
      <c r="AW575" s="2" t="n"/>
      <c r="AX575" s="2" t="n"/>
      <c r="AY575" s="2" t="n"/>
      <c r="AZ575" s="2" t="n"/>
      <c r="BA575" s="2" t="n"/>
      <c r="BB575" s="2" t="n"/>
      <c r="BC575" s="2" t="n"/>
      <c r="BD575" s="2" t="n"/>
      <c r="BE575" s="2" t="n"/>
      <c r="BF575" s="2" t="n"/>
      <c r="BG575" s="2" t="n"/>
      <c r="BH575" s="2" t="n"/>
      <c r="BI575" s="2" t="n"/>
      <c r="BJ575" s="2" t="n"/>
      <c r="BK575" s="2" t="n"/>
      <c r="BL575" s="2" t="n"/>
      <c r="BM575" s="2" t="n"/>
      <c r="BN575" s="2" t="n"/>
      <c r="BO575" s="2" t="n"/>
      <c r="BP575" s="2" t="n"/>
      <c r="BQ575" s="2" t="n"/>
      <c r="BR575" s="2" t="n"/>
      <c r="BS575" s="2" t="n"/>
      <c r="BT575" s="2" t="n"/>
      <c r="BU575" s="2" t="n"/>
      <c r="BV575" s="2" t="n"/>
      <c r="BW575" s="2" t="n"/>
    </row>
    <row r="576" ht="31.5" customFormat="1" customHeight="1" s="40">
      <c r="A576" s="54">
        <f>IF(F576&lt;&gt;"",1+MAX($A$2:A575),"")</f>
        <v/>
      </c>
      <c r="B576" s="381" t="n"/>
      <c r="C576" s="53" t="inlineStr">
        <is>
          <t>Control Zone Kit, 
Mfr: Railbird XACZ-100/075-PRF</t>
        </is>
      </c>
      <c r="D576" s="370" t="n">
        <v>4</v>
      </c>
      <c r="E576" s="45" t="n">
        <v>0</v>
      </c>
      <c r="F576" s="370">
        <f>(1+E576)*D576</f>
        <v/>
      </c>
      <c r="G576" s="49" t="inlineStr">
        <is>
          <t>EA</t>
        </is>
      </c>
      <c r="H576" s="364" t="n">
        <v>550</v>
      </c>
      <c r="I576" s="365">
        <f>H576*F576</f>
        <v/>
      </c>
      <c r="J576" s="366" t="n">
        <v>200</v>
      </c>
      <c r="K576" s="367">
        <f>J576*F576</f>
        <v/>
      </c>
      <c r="L576" s="368">
        <f>K576+I576</f>
        <v/>
      </c>
      <c r="M576" s="369" t="n"/>
      <c r="N576" s="18" t="n"/>
      <c r="O576" s="2" t="n"/>
      <c r="P576" s="2" t="n"/>
      <c r="Q576" s="2" t="n"/>
      <c r="R576" s="2" t="n"/>
      <c r="S576" s="2" t="n"/>
      <c r="T576" s="2" t="n"/>
      <c r="U576" s="2" t="n"/>
      <c r="V576" s="2" t="n"/>
      <c r="W576" s="2" t="n"/>
      <c r="X576" s="2" t="n"/>
      <c r="Y576" s="2" t="n"/>
      <c r="Z576" s="2" t="n"/>
      <c r="AA576" s="2" t="n"/>
      <c r="AB576" s="2" t="n"/>
      <c r="AC576" s="2" t="n"/>
      <c r="AD576" s="2" t="n"/>
      <c r="AE576" s="2" t="n"/>
      <c r="AF576" s="2" t="n"/>
      <c r="AG576" s="2" t="n"/>
      <c r="AH576" s="2" t="n"/>
      <c r="AI576" s="2" t="n"/>
      <c r="AJ576" s="2" t="n"/>
      <c r="AK576" s="2" t="n"/>
      <c r="AL576" s="2" t="n"/>
      <c r="AM576" s="2" t="n"/>
      <c r="AN576" s="2" t="n"/>
      <c r="AO576" s="2" t="n"/>
      <c r="AP576" s="2" t="n"/>
      <c r="AQ576" s="2" t="n"/>
      <c r="AR576" s="2" t="n"/>
      <c r="AS576" s="2" t="n"/>
      <c r="AT576" s="2" t="n"/>
      <c r="AU576" s="2" t="n"/>
      <c r="AV576" s="2" t="n"/>
      <c r="AW576" s="2" t="n"/>
      <c r="AX576" s="2" t="n"/>
      <c r="AY576" s="2" t="n"/>
      <c r="AZ576" s="2" t="n"/>
      <c r="BA576" s="2" t="n"/>
      <c r="BB576" s="2" t="n"/>
      <c r="BC576" s="2" t="n"/>
      <c r="BD576" s="2" t="n"/>
      <c r="BE576" s="2" t="n"/>
      <c r="BF576" s="2" t="n"/>
      <c r="BG576" s="2" t="n"/>
      <c r="BH576" s="2" t="n"/>
      <c r="BI576" s="2" t="n"/>
      <c r="BJ576" s="2" t="n"/>
      <c r="BK576" s="2" t="n"/>
      <c r="BL576" s="2" t="n"/>
      <c r="BM576" s="2" t="n"/>
      <c r="BN576" s="2" t="n"/>
      <c r="BO576" s="2" t="n"/>
      <c r="BP576" s="2" t="n"/>
      <c r="BQ576" s="2" t="n"/>
      <c r="BR576" s="2" t="n"/>
      <c r="BS576" s="2" t="n"/>
      <c r="BT576" s="2" t="n"/>
      <c r="BU576" s="2" t="n"/>
      <c r="BV576" s="2" t="n"/>
      <c r="BW576" s="2" t="n"/>
    </row>
    <row r="577" ht="31.5" customFormat="1" customHeight="1" s="40">
      <c r="A577" s="54">
        <f>IF(F577&lt;&gt;"",1+MAX($A$2:A576),"")</f>
        <v/>
      </c>
      <c r="B577" s="381" t="n"/>
      <c r="C577" s="53" t="inlineStr">
        <is>
          <t>1'' Dia Flow Sensor, 
Mfr: Hunter FCT-100</t>
        </is>
      </c>
      <c r="D577" s="370" t="n">
        <v>2</v>
      </c>
      <c r="E577" s="45" t="n">
        <v>0</v>
      </c>
      <c r="F577" s="370">
        <f>(1+E577)*D577</f>
        <v/>
      </c>
      <c r="G577" s="49" t="inlineStr">
        <is>
          <t>EA</t>
        </is>
      </c>
      <c r="H577" s="364" t="n">
        <v>225</v>
      </c>
      <c r="I577" s="365">
        <f>H577*F577</f>
        <v/>
      </c>
      <c r="J577" s="366" t="n">
        <v>90</v>
      </c>
      <c r="K577" s="367">
        <f>J577*F577</f>
        <v/>
      </c>
      <c r="L577" s="368">
        <f>K577+I577</f>
        <v/>
      </c>
      <c r="M577" s="369" t="n"/>
      <c r="N577" s="18" t="n"/>
      <c r="O577" s="2" t="n"/>
      <c r="P577" s="2" t="n"/>
      <c r="Q577" s="2" t="n"/>
      <c r="R577" s="2" t="n"/>
      <c r="S577" s="2" t="n"/>
      <c r="T577" s="2" t="n"/>
      <c r="U577" s="2" t="n"/>
      <c r="V577" s="2" t="n"/>
      <c r="W577" s="2" t="n"/>
      <c r="X577" s="2" t="n"/>
      <c r="Y577" s="2" t="n"/>
      <c r="Z577" s="2" t="n"/>
      <c r="AA577" s="2" t="n"/>
      <c r="AB577" s="2" t="n"/>
      <c r="AC577" s="2" t="n"/>
      <c r="AD577" s="2" t="n"/>
      <c r="AE577" s="2" t="n"/>
      <c r="AF577" s="2" t="n"/>
      <c r="AG577" s="2" t="n"/>
      <c r="AH577" s="2" t="n"/>
      <c r="AI577" s="2" t="n"/>
      <c r="AJ577" s="2" t="n"/>
      <c r="AK577" s="2" t="n"/>
      <c r="AL577" s="2" t="n"/>
      <c r="AM577" s="2" t="n"/>
      <c r="AN577" s="2" t="n"/>
      <c r="AO577" s="2" t="n"/>
      <c r="AP577" s="2" t="n"/>
      <c r="AQ577" s="2" t="n"/>
      <c r="AR577" s="2" t="n"/>
      <c r="AS577" s="2" t="n"/>
      <c r="AT577" s="2" t="n"/>
      <c r="AU577" s="2" t="n"/>
      <c r="AV577" s="2" t="n"/>
      <c r="AW577" s="2" t="n"/>
      <c r="AX577" s="2" t="n"/>
      <c r="AY577" s="2" t="n"/>
      <c r="AZ577" s="2" t="n"/>
      <c r="BA577" s="2" t="n"/>
      <c r="BB577" s="2" t="n"/>
      <c r="BC577" s="2" t="n"/>
      <c r="BD577" s="2" t="n"/>
      <c r="BE577" s="2" t="n"/>
      <c r="BF577" s="2" t="n"/>
      <c r="BG577" s="2" t="n"/>
      <c r="BH577" s="2" t="n"/>
      <c r="BI577" s="2" t="n"/>
      <c r="BJ577" s="2" t="n"/>
      <c r="BK577" s="2" t="n"/>
      <c r="BL577" s="2" t="n"/>
      <c r="BM577" s="2" t="n"/>
      <c r="BN577" s="2" t="n"/>
      <c r="BO577" s="2" t="n"/>
      <c r="BP577" s="2" t="n"/>
      <c r="BQ577" s="2" t="n"/>
      <c r="BR577" s="2" t="n"/>
      <c r="BS577" s="2" t="n"/>
      <c r="BT577" s="2" t="n"/>
      <c r="BU577" s="2" t="n"/>
      <c r="BV577" s="2" t="n"/>
      <c r="BW577" s="2" t="n"/>
    </row>
    <row r="578" ht="31.5" customFormat="1" customHeight="1" s="40">
      <c r="A578" s="54">
        <f>IF(F578&lt;&gt;"",1+MAX($A$2:A577),"")</f>
        <v/>
      </c>
      <c r="B578" s="381" t="n"/>
      <c r="C578" s="53" t="inlineStr">
        <is>
          <t>Manual Flush Valve, 
Mfr: Hunter PLD-BV</t>
        </is>
      </c>
      <c r="D578" s="370" t="n">
        <v>19</v>
      </c>
      <c r="E578" s="45" t="n">
        <v>0</v>
      </c>
      <c r="F578" s="370">
        <f>(1+E578)*D578</f>
        <v/>
      </c>
      <c r="G578" s="49" t="inlineStr">
        <is>
          <t>EA</t>
        </is>
      </c>
      <c r="H578" s="364" t="n">
        <v>222</v>
      </c>
      <c r="I578" s="365">
        <f>H578*F578</f>
        <v/>
      </c>
      <c r="J578" s="366" t="n">
        <v>90</v>
      </c>
      <c r="K578" s="367">
        <f>J578*F578</f>
        <v/>
      </c>
      <c r="L578" s="368">
        <f>K578+I578</f>
        <v/>
      </c>
      <c r="M578" s="369" t="n"/>
      <c r="N578" s="18" t="n"/>
      <c r="O578" s="2" t="n"/>
      <c r="P578" s="2" t="n"/>
      <c r="Q578" s="2" t="n"/>
      <c r="R578" s="2" t="n"/>
      <c r="S578" s="2" t="n"/>
      <c r="T578" s="2" t="n"/>
      <c r="U578" s="2" t="n"/>
      <c r="V578" s="2" t="n"/>
      <c r="W578" s="2" t="n"/>
      <c r="X578" s="2" t="n"/>
      <c r="Y578" s="2" t="n"/>
      <c r="Z578" s="2" t="n"/>
      <c r="AA578" s="2" t="n"/>
      <c r="AB578" s="2" t="n"/>
      <c r="AC578" s="2" t="n"/>
      <c r="AD578" s="2" t="n"/>
      <c r="AE578" s="2" t="n"/>
      <c r="AF578" s="2" t="n"/>
      <c r="AG578" s="2" t="n"/>
      <c r="AH578" s="2" t="n"/>
      <c r="AI578" s="2" t="n"/>
      <c r="AJ578" s="2" t="n"/>
      <c r="AK578" s="2" t="n"/>
      <c r="AL578" s="2" t="n"/>
      <c r="AM578" s="2" t="n"/>
      <c r="AN578" s="2" t="n"/>
      <c r="AO578" s="2" t="n"/>
      <c r="AP578" s="2" t="n"/>
      <c r="AQ578" s="2" t="n"/>
      <c r="AR578" s="2" t="n"/>
      <c r="AS578" s="2" t="n"/>
      <c r="AT578" s="2" t="n"/>
      <c r="AU578" s="2" t="n"/>
      <c r="AV578" s="2" t="n"/>
      <c r="AW578" s="2" t="n"/>
      <c r="AX578" s="2" t="n"/>
      <c r="AY578" s="2" t="n"/>
      <c r="AZ578" s="2" t="n"/>
      <c r="BA578" s="2" t="n"/>
      <c r="BB578" s="2" t="n"/>
      <c r="BC578" s="2" t="n"/>
      <c r="BD578" s="2" t="n"/>
      <c r="BE578" s="2" t="n"/>
      <c r="BF578" s="2" t="n"/>
      <c r="BG578" s="2" t="n"/>
      <c r="BH578" s="2" t="n"/>
      <c r="BI578" s="2" t="n"/>
      <c r="BJ578" s="2" t="n"/>
      <c r="BK578" s="2" t="n"/>
      <c r="BL578" s="2" t="n"/>
      <c r="BM578" s="2" t="n"/>
      <c r="BN578" s="2" t="n"/>
      <c r="BO578" s="2" t="n"/>
      <c r="BP578" s="2" t="n"/>
      <c r="BQ578" s="2" t="n"/>
      <c r="BR578" s="2" t="n"/>
      <c r="BS578" s="2" t="n"/>
      <c r="BT578" s="2" t="n"/>
      <c r="BU578" s="2" t="n"/>
      <c r="BV578" s="2" t="n"/>
      <c r="BW578" s="2" t="n"/>
    </row>
    <row r="579" ht="31.5" customFormat="1" customHeight="1" s="40">
      <c r="A579" s="54">
        <f>IF(F579&lt;&gt;"",1+MAX($A$2:A578),"")</f>
        <v/>
      </c>
      <c r="B579" s="381" t="n"/>
      <c r="C579" s="53" t="inlineStr">
        <is>
          <t>1'' Dia Master Valve, 
Mfr: Hunter, IBV Series Valve</t>
        </is>
      </c>
      <c r="D579" s="370" t="n">
        <v>2</v>
      </c>
      <c r="E579" s="45" t="n">
        <v>0</v>
      </c>
      <c r="F579" s="370">
        <f>(1+E579)*D579</f>
        <v/>
      </c>
      <c r="G579" s="49" t="inlineStr">
        <is>
          <t>EA</t>
        </is>
      </c>
      <c r="H579" s="364" t="n">
        <v>228</v>
      </c>
      <c r="I579" s="365">
        <f>H579*F579</f>
        <v/>
      </c>
      <c r="J579" s="366" t="n">
        <v>95</v>
      </c>
      <c r="K579" s="367">
        <f>J579*F579</f>
        <v/>
      </c>
      <c r="L579" s="368">
        <f>K579+I579</f>
        <v/>
      </c>
      <c r="M579" s="369" t="n"/>
      <c r="N579" s="18" t="n"/>
      <c r="O579" s="2" t="n"/>
      <c r="P579" s="2" t="n"/>
      <c r="Q579" s="2" t="n"/>
      <c r="R579" s="2" t="n"/>
      <c r="S579" s="2" t="n"/>
      <c r="T579" s="2" t="n"/>
      <c r="U579" s="2" t="n"/>
      <c r="V579" s="2" t="n"/>
      <c r="W579" s="2" t="n"/>
      <c r="X579" s="2" t="n"/>
      <c r="Y579" s="2" t="n"/>
      <c r="Z579" s="2" t="n"/>
      <c r="AA579" s="2" t="n"/>
      <c r="AB579" s="2" t="n"/>
      <c r="AC579" s="2" t="n"/>
      <c r="AD579" s="2" t="n"/>
      <c r="AE579" s="2" t="n"/>
      <c r="AF579" s="2" t="n"/>
      <c r="AG579" s="2" t="n"/>
      <c r="AH579" s="2" t="n"/>
      <c r="AI579" s="2" t="n"/>
      <c r="AJ579" s="2" t="n"/>
      <c r="AK579" s="2" t="n"/>
      <c r="AL579" s="2" t="n"/>
      <c r="AM579" s="2" t="n"/>
      <c r="AN579" s="2" t="n"/>
      <c r="AO579" s="2" t="n"/>
      <c r="AP579" s="2" t="n"/>
      <c r="AQ579" s="2" t="n"/>
      <c r="AR579" s="2" t="n"/>
      <c r="AS579" s="2" t="n"/>
      <c r="AT579" s="2" t="n"/>
      <c r="AU579" s="2" t="n"/>
      <c r="AV579" s="2" t="n"/>
      <c r="AW579" s="2" t="n"/>
      <c r="AX579" s="2" t="n"/>
      <c r="AY579" s="2" t="n"/>
      <c r="AZ579" s="2" t="n"/>
      <c r="BA579" s="2" t="n"/>
      <c r="BB579" s="2" t="n"/>
      <c r="BC579" s="2" t="n"/>
      <c r="BD579" s="2" t="n"/>
      <c r="BE579" s="2" t="n"/>
      <c r="BF579" s="2" t="n"/>
      <c r="BG579" s="2" t="n"/>
      <c r="BH579" s="2" t="n"/>
      <c r="BI579" s="2" t="n"/>
      <c r="BJ579" s="2" t="n"/>
      <c r="BK579" s="2" t="n"/>
      <c r="BL579" s="2" t="n"/>
      <c r="BM579" s="2" t="n"/>
      <c r="BN579" s="2" t="n"/>
      <c r="BO579" s="2" t="n"/>
      <c r="BP579" s="2" t="n"/>
      <c r="BQ579" s="2" t="n"/>
      <c r="BR579" s="2" t="n"/>
      <c r="BS579" s="2" t="n"/>
      <c r="BT579" s="2" t="n"/>
      <c r="BU579" s="2" t="n"/>
      <c r="BV579" s="2" t="n"/>
      <c r="BW579" s="2" t="n"/>
    </row>
    <row r="580" ht="31.5" customFormat="1" customHeight="1" s="40">
      <c r="A580" s="54">
        <f>IF(F580&lt;&gt;"",1+MAX($A$2:A579),"")</f>
        <v/>
      </c>
      <c r="B580" s="381" t="n"/>
      <c r="C580" s="53" t="inlineStr">
        <is>
          <t>1'' Dia Brass Ball Valve, 
Mfr: NIBCO</t>
        </is>
      </c>
      <c r="D580" s="370" t="n">
        <v>2</v>
      </c>
      <c r="E580" s="45" t="n">
        <v>0</v>
      </c>
      <c r="F580" s="370">
        <f>(1+E580)*D580</f>
        <v/>
      </c>
      <c r="G580" s="49" t="inlineStr">
        <is>
          <t>EA</t>
        </is>
      </c>
      <c r="H580" s="364" t="n">
        <v>195</v>
      </c>
      <c r="I580" s="365">
        <f>H580*F580</f>
        <v/>
      </c>
      <c r="J580" s="366" t="n">
        <v>80</v>
      </c>
      <c r="K580" s="367">
        <f>J580*F580</f>
        <v/>
      </c>
      <c r="L580" s="368">
        <f>K580+I580</f>
        <v/>
      </c>
      <c r="M580" s="369" t="n"/>
      <c r="N580" s="18" t="n"/>
      <c r="O580" s="2" t="n"/>
      <c r="P580" s="2" t="n"/>
      <c r="Q580" s="2" t="n"/>
      <c r="R580" s="2" t="n"/>
      <c r="S580" s="2" t="n"/>
      <c r="T580" s="2" t="n"/>
      <c r="U580" s="2" t="n"/>
      <c r="V580" s="2" t="n"/>
      <c r="W580" s="2" t="n"/>
      <c r="X580" s="2" t="n"/>
      <c r="Y580" s="2" t="n"/>
      <c r="Z580" s="2" t="n"/>
      <c r="AA580" s="2" t="n"/>
      <c r="AB580" s="2" t="n"/>
      <c r="AC580" s="2" t="n"/>
      <c r="AD580" s="2" t="n"/>
      <c r="AE580" s="2" t="n"/>
      <c r="AF580" s="2" t="n"/>
      <c r="AG580" s="2" t="n"/>
      <c r="AH580" s="2" t="n"/>
      <c r="AI580" s="2" t="n"/>
      <c r="AJ580" s="2" t="n"/>
      <c r="AK580" s="2" t="n"/>
      <c r="AL580" s="2" t="n"/>
      <c r="AM580" s="2" t="n"/>
      <c r="AN580" s="2" t="n"/>
      <c r="AO580" s="2" t="n"/>
      <c r="AP580" s="2" t="n"/>
      <c r="AQ580" s="2" t="n"/>
      <c r="AR580" s="2" t="n"/>
      <c r="AS580" s="2" t="n"/>
      <c r="AT580" s="2" t="n"/>
      <c r="AU580" s="2" t="n"/>
      <c r="AV580" s="2" t="n"/>
      <c r="AW580" s="2" t="n"/>
      <c r="AX580" s="2" t="n"/>
      <c r="AY580" s="2" t="n"/>
      <c r="AZ580" s="2" t="n"/>
      <c r="BA580" s="2" t="n"/>
      <c r="BB580" s="2" t="n"/>
      <c r="BC580" s="2" t="n"/>
      <c r="BD580" s="2" t="n"/>
      <c r="BE580" s="2" t="n"/>
      <c r="BF580" s="2" t="n"/>
      <c r="BG580" s="2" t="n"/>
      <c r="BH580" s="2" t="n"/>
      <c r="BI580" s="2" t="n"/>
      <c r="BJ580" s="2" t="n"/>
      <c r="BK580" s="2" t="n"/>
      <c r="BL580" s="2" t="n"/>
      <c r="BM580" s="2" t="n"/>
      <c r="BN580" s="2" t="n"/>
      <c r="BO580" s="2" t="n"/>
      <c r="BP580" s="2" t="n"/>
      <c r="BQ580" s="2" t="n"/>
      <c r="BR580" s="2" t="n"/>
      <c r="BS580" s="2" t="n"/>
      <c r="BT580" s="2" t="n"/>
      <c r="BU580" s="2" t="n"/>
      <c r="BV580" s="2" t="n"/>
      <c r="BW580" s="2" t="n"/>
    </row>
    <row r="581" ht="15.75" customFormat="1" customHeight="1" s="40">
      <c r="A581" s="54">
        <f>IF(F581&lt;&gt;"",1+MAX($A$2:A580),"")</f>
        <v/>
      </c>
      <c r="B581" s="381" t="n"/>
      <c r="C581" s="53" t="inlineStr">
        <is>
          <t>Drip Line Flush Cap</t>
        </is>
      </c>
      <c r="D581" s="370" t="n">
        <v>19</v>
      </c>
      <c r="E581" s="45" t="n">
        <v>0</v>
      </c>
      <c r="F581" s="370">
        <f>(1+E581)*D581</f>
        <v/>
      </c>
      <c r="G581" s="49" t="inlineStr">
        <is>
          <t>EA</t>
        </is>
      </c>
      <c r="H581" s="364" t="n">
        <v>100</v>
      </c>
      <c r="I581" s="365">
        <f>H581*F581</f>
        <v/>
      </c>
      <c r="J581" s="366" t="n">
        <v>42</v>
      </c>
      <c r="K581" s="367">
        <f>J581*F581</f>
        <v/>
      </c>
      <c r="L581" s="368">
        <f>K581+I581</f>
        <v/>
      </c>
      <c r="M581" s="369" t="n"/>
      <c r="N581" s="18" t="n"/>
      <c r="O581" s="2" t="n"/>
      <c r="P581" s="2" t="n"/>
      <c r="Q581" s="2" t="n"/>
      <c r="R581" s="2" t="n"/>
      <c r="S581" s="2" t="n"/>
      <c r="T581" s="2" t="n"/>
      <c r="U581" s="2" t="n"/>
      <c r="V581" s="2" t="n"/>
      <c r="W581" s="2" t="n"/>
      <c r="X581" s="2" t="n"/>
      <c r="Y581" s="2" t="n"/>
      <c r="Z581" s="2" t="n"/>
      <c r="AA581" s="2" t="n"/>
      <c r="AB581" s="2" t="n"/>
      <c r="AC581" s="2" t="n"/>
      <c r="AD581" s="2" t="n"/>
      <c r="AE581" s="2" t="n"/>
      <c r="AF581" s="2" t="n"/>
      <c r="AG581" s="2" t="n"/>
      <c r="AH581" s="2" t="n"/>
      <c r="AI581" s="2" t="n"/>
      <c r="AJ581" s="2" t="n"/>
      <c r="AK581" s="2" t="n"/>
      <c r="AL581" s="2" t="n"/>
      <c r="AM581" s="2" t="n"/>
      <c r="AN581" s="2" t="n"/>
      <c r="AO581" s="2" t="n"/>
      <c r="AP581" s="2" t="n"/>
      <c r="AQ581" s="2" t="n"/>
      <c r="AR581" s="2" t="n"/>
      <c r="AS581" s="2" t="n"/>
      <c r="AT581" s="2" t="n"/>
      <c r="AU581" s="2" t="n"/>
      <c r="AV581" s="2" t="n"/>
      <c r="AW581" s="2" t="n"/>
      <c r="AX581" s="2" t="n"/>
      <c r="AY581" s="2" t="n"/>
      <c r="AZ581" s="2" t="n"/>
      <c r="BA581" s="2" t="n"/>
      <c r="BB581" s="2" t="n"/>
      <c r="BC581" s="2" t="n"/>
      <c r="BD581" s="2" t="n"/>
      <c r="BE581" s="2" t="n"/>
      <c r="BF581" s="2" t="n"/>
      <c r="BG581" s="2" t="n"/>
      <c r="BH581" s="2" t="n"/>
      <c r="BI581" s="2" t="n"/>
      <c r="BJ581" s="2" t="n"/>
      <c r="BK581" s="2" t="n"/>
      <c r="BL581" s="2" t="n"/>
      <c r="BM581" s="2" t="n"/>
      <c r="BN581" s="2" t="n"/>
      <c r="BO581" s="2" t="n"/>
      <c r="BP581" s="2" t="n"/>
      <c r="BQ581" s="2" t="n"/>
      <c r="BR581" s="2" t="n"/>
      <c r="BS581" s="2" t="n"/>
      <c r="BT581" s="2" t="n"/>
      <c r="BU581" s="2" t="n"/>
      <c r="BV581" s="2" t="n"/>
      <c r="BW581" s="2" t="n"/>
    </row>
    <row r="582" ht="15.75" customFormat="1" customHeight="1" s="40">
      <c r="A582" s="54">
        <f>IF(F582&lt;&gt;"",1+MAX($A$2:A581),"")</f>
        <v/>
      </c>
      <c r="B582" s="381" t="n"/>
      <c r="C582" s="53" t="inlineStr">
        <is>
          <t>1'' Dia Air Relief Valve</t>
        </is>
      </c>
      <c r="D582" s="370" t="n">
        <v>19</v>
      </c>
      <c r="E582" s="45" t="n">
        <v>0</v>
      </c>
      <c r="F582" s="370">
        <f>(1+E582)*D582</f>
        <v/>
      </c>
      <c r="G582" s="49" t="inlineStr">
        <is>
          <t>EA</t>
        </is>
      </c>
      <c r="H582" s="364" t="n">
        <v>195</v>
      </c>
      <c r="I582" s="365">
        <f>H582*F582</f>
        <v/>
      </c>
      <c r="J582" s="366" t="n">
        <v>80</v>
      </c>
      <c r="K582" s="367">
        <f>J582*F582</f>
        <v/>
      </c>
      <c r="L582" s="368">
        <f>K582+I582</f>
        <v/>
      </c>
      <c r="M582" s="369" t="n"/>
      <c r="N582" s="18" t="n"/>
      <c r="O582" s="2" t="n"/>
      <c r="P582" s="2" t="n"/>
      <c r="Q582" s="2" t="n"/>
      <c r="R582" s="2" t="n"/>
      <c r="S582" s="2" t="n"/>
      <c r="T582" s="2" t="n"/>
      <c r="U582" s="2" t="n"/>
      <c r="V582" s="2" t="n"/>
      <c r="W582" s="2" t="n"/>
      <c r="X582" s="2" t="n"/>
      <c r="Y582" s="2" t="n"/>
      <c r="Z582" s="2" t="n"/>
      <c r="AA582" s="2" t="n"/>
      <c r="AB582" s="2" t="n"/>
      <c r="AC582" s="2" t="n"/>
      <c r="AD582" s="2" t="n"/>
      <c r="AE582" s="2" t="n"/>
      <c r="AF582" s="2" t="n"/>
      <c r="AG582" s="2" t="n"/>
      <c r="AH582" s="2" t="n"/>
      <c r="AI582" s="2" t="n"/>
      <c r="AJ582" s="2" t="n"/>
      <c r="AK582" s="2" t="n"/>
      <c r="AL582" s="2" t="n"/>
      <c r="AM582" s="2" t="n"/>
      <c r="AN582" s="2" t="n"/>
      <c r="AO582" s="2" t="n"/>
      <c r="AP582" s="2" t="n"/>
      <c r="AQ582" s="2" t="n"/>
      <c r="AR582" s="2" t="n"/>
      <c r="AS582" s="2" t="n"/>
      <c r="AT582" s="2" t="n"/>
      <c r="AU582" s="2" t="n"/>
      <c r="AV582" s="2" t="n"/>
      <c r="AW582" s="2" t="n"/>
      <c r="AX582" s="2" t="n"/>
      <c r="AY582" s="2" t="n"/>
      <c r="AZ582" s="2" t="n"/>
      <c r="BA582" s="2" t="n"/>
      <c r="BB582" s="2" t="n"/>
      <c r="BC582" s="2" t="n"/>
      <c r="BD582" s="2" t="n"/>
      <c r="BE582" s="2" t="n"/>
      <c r="BF582" s="2" t="n"/>
      <c r="BG582" s="2" t="n"/>
      <c r="BH582" s="2" t="n"/>
      <c r="BI582" s="2" t="n"/>
      <c r="BJ582" s="2" t="n"/>
      <c r="BK582" s="2" t="n"/>
      <c r="BL582" s="2" t="n"/>
      <c r="BM582" s="2" t="n"/>
      <c r="BN582" s="2" t="n"/>
      <c r="BO582" s="2" t="n"/>
      <c r="BP582" s="2" t="n"/>
      <c r="BQ582" s="2" t="n"/>
      <c r="BR582" s="2" t="n"/>
      <c r="BS582" s="2" t="n"/>
      <c r="BT582" s="2" t="n"/>
      <c r="BU582" s="2" t="n"/>
      <c r="BV582" s="2" t="n"/>
      <c r="BW582" s="2" t="n"/>
    </row>
    <row r="583" ht="15.75" customFormat="1" customHeight="1" s="40">
      <c r="A583" s="54">
        <f>IF(F583&lt;&gt;"",1+MAX($A$2:A582),"")</f>
        <v/>
      </c>
      <c r="B583" s="381" t="n"/>
      <c r="C583" s="53" t="inlineStr">
        <is>
          <t>1'' Dia Potable Water Meter</t>
        </is>
      </c>
      <c r="D583" s="370" t="n">
        <v>1</v>
      </c>
      <c r="E583" s="45" t="n">
        <v>0</v>
      </c>
      <c r="F583" s="370">
        <f>(1+E583)*D583</f>
        <v/>
      </c>
      <c r="G583" s="49" t="inlineStr">
        <is>
          <t>EA</t>
        </is>
      </c>
      <c r="H583" s="364" t="n">
        <v>490</v>
      </c>
      <c r="I583" s="365">
        <f>H583*F583</f>
        <v/>
      </c>
      <c r="J583" s="366" t="n">
        <v>125</v>
      </c>
      <c r="K583" s="367">
        <f>J583*F583</f>
        <v/>
      </c>
      <c r="L583" s="368">
        <f>K583+I583</f>
        <v/>
      </c>
      <c r="M583" s="369" t="n"/>
      <c r="N583" s="18" t="n"/>
      <c r="O583" s="2" t="n"/>
      <c r="P583" s="2" t="n"/>
      <c r="Q583" s="2" t="n"/>
      <c r="R583" s="2" t="n"/>
      <c r="S583" s="2" t="n"/>
      <c r="T583" s="2" t="n"/>
      <c r="U583" s="2" t="n"/>
      <c r="V583" s="2" t="n"/>
      <c r="W583" s="2" t="n"/>
      <c r="X583" s="2" t="n"/>
      <c r="Y583" s="2" t="n"/>
      <c r="Z583" s="2" t="n"/>
      <c r="AA583" s="2" t="n"/>
      <c r="AB583" s="2" t="n"/>
      <c r="AC583" s="2" t="n"/>
      <c r="AD583" s="2" t="n"/>
      <c r="AE583" s="2" t="n"/>
      <c r="AF583" s="2" t="n"/>
      <c r="AG583" s="2" t="n"/>
      <c r="AH583" s="2" t="n"/>
      <c r="AI583" s="2" t="n"/>
      <c r="AJ583" s="2" t="n"/>
      <c r="AK583" s="2" t="n"/>
      <c r="AL583" s="2" t="n"/>
      <c r="AM583" s="2" t="n"/>
      <c r="AN583" s="2" t="n"/>
      <c r="AO583" s="2" t="n"/>
      <c r="AP583" s="2" t="n"/>
      <c r="AQ583" s="2" t="n"/>
      <c r="AR583" s="2" t="n"/>
      <c r="AS583" s="2" t="n"/>
      <c r="AT583" s="2" t="n"/>
      <c r="AU583" s="2" t="n"/>
      <c r="AV583" s="2" t="n"/>
      <c r="AW583" s="2" t="n"/>
      <c r="AX583" s="2" t="n"/>
      <c r="AY583" s="2" t="n"/>
      <c r="AZ583" s="2" t="n"/>
      <c r="BA583" s="2" t="n"/>
      <c r="BB583" s="2" t="n"/>
      <c r="BC583" s="2" t="n"/>
      <c r="BD583" s="2" t="n"/>
      <c r="BE583" s="2" t="n"/>
      <c r="BF583" s="2" t="n"/>
      <c r="BG583" s="2" t="n"/>
      <c r="BH583" s="2" t="n"/>
      <c r="BI583" s="2" t="n"/>
      <c r="BJ583" s="2" t="n"/>
      <c r="BK583" s="2" t="n"/>
      <c r="BL583" s="2" t="n"/>
      <c r="BM583" s="2" t="n"/>
      <c r="BN583" s="2" t="n"/>
      <c r="BO583" s="2" t="n"/>
      <c r="BP583" s="2" t="n"/>
      <c r="BQ583" s="2" t="n"/>
      <c r="BR583" s="2" t="n"/>
      <c r="BS583" s="2" t="n"/>
      <c r="BT583" s="2" t="n"/>
      <c r="BU583" s="2" t="n"/>
      <c r="BV583" s="2" t="n"/>
      <c r="BW583" s="2" t="n"/>
    </row>
    <row r="584" ht="31.5" customFormat="1" customHeight="1" s="40">
      <c r="A584" s="54">
        <f>IF(F584&lt;&gt;"",1+MAX($A$2:A583),"")</f>
        <v/>
      </c>
      <c r="B584" s="381" t="n"/>
      <c r="C584" s="53" t="inlineStr">
        <is>
          <t>Brass Locking Key Hose Bib, 
Mfr: NIBCO</t>
        </is>
      </c>
      <c r="D584" s="370" t="n">
        <v>1</v>
      </c>
      <c r="E584" s="45" t="n">
        <v>0</v>
      </c>
      <c r="F584" s="370">
        <f>(1+E584)*D584</f>
        <v/>
      </c>
      <c r="G584" s="49" t="inlineStr">
        <is>
          <t>EA</t>
        </is>
      </c>
      <c r="H584" s="364" t="n">
        <v>122</v>
      </c>
      <c r="I584" s="365">
        <f>H584*F584</f>
        <v/>
      </c>
      <c r="J584" s="366" t="n">
        <v>65</v>
      </c>
      <c r="K584" s="367">
        <f>J584*F584</f>
        <v/>
      </c>
      <c r="L584" s="368">
        <f>K584+I584</f>
        <v/>
      </c>
      <c r="M584" s="369" t="n"/>
      <c r="N584" s="18" t="n"/>
      <c r="O584" s="2" t="n"/>
      <c r="P584" s="2" t="n"/>
      <c r="Q584" s="2" t="n"/>
      <c r="R584" s="2" t="n"/>
      <c r="S584" s="2" t="n"/>
      <c r="T584" s="2" t="n"/>
      <c r="U584" s="2" t="n"/>
      <c r="V584" s="2" t="n"/>
      <c r="W584" s="2" t="n"/>
      <c r="X584" s="2" t="n"/>
      <c r="Y584" s="2" t="n"/>
      <c r="Z584" s="2" t="n"/>
      <c r="AA584" s="2" t="n"/>
      <c r="AB584" s="2" t="n"/>
      <c r="AC584" s="2" t="n"/>
      <c r="AD584" s="2" t="n"/>
      <c r="AE584" s="2" t="n"/>
      <c r="AF584" s="2" t="n"/>
      <c r="AG584" s="2" t="n"/>
      <c r="AH584" s="2" t="n"/>
      <c r="AI584" s="2" t="n"/>
      <c r="AJ584" s="2" t="n"/>
      <c r="AK584" s="2" t="n"/>
      <c r="AL584" s="2" t="n"/>
      <c r="AM584" s="2" t="n"/>
      <c r="AN584" s="2" t="n"/>
      <c r="AO584" s="2" t="n"/>
      <c r="AP584" s="2" t="n"/>
      <c r="AQ584" s="2" t="n"/>
      <c r="AR584" s="2" t="n"/>
      <c r="AS584" s="2" t="n"/>
      <c r="AT584" s="2" t="n"/>
      <c r="AU584" s="2" t="n"/>
      <c r="AV584" s="2" t="n"/>
      <c r="AW584" s="2" t="n"/>
      <c r="AX584" s="2" t="n"/>
      <c r="AY584" s="2" t="n"/>
      <c r="AZ584" s="2" t="n"/>
      <c r="BA584" s="2" t="n"/>
      <c r="BB584" s="2" t="n"/>
      <c r="BC584" s="2" t="n"/>
      <c r="BD584" s="2" t="n"/>
      <c r="BE584" s="2" t="n"/>
      <c r="BF584" s="2" t="n"/>
      <c r="BG584" s="2" t="n"/>
      <c r="BH584" s="2" t="n"/>
      <c r="BI584" s="2" t="n"/>
      <c r="BJ584" s="2" t="n"/>
      <c r="BK584" s="2" t="n"/>
      <c r="BL584" s="2" t="n"/>
      <c r="BM584" s="2" t="n"/>
      <c r="BN584" s="2" t="n"/>
      <c r="BO584" s="2" t="n"/>
      <c r="BP584" s="2" t="n"/>
      <c r="BQ584" s="2" t="n"/>
      <c r="BR584" s="2" t="n"/>
      <c r="BS584" s="2" t="n"/>
      <c r="BT584" s="2" t="n"/>
      <c r="BU584" s="2" t="n"/>
      <c r="BV584" s="2" t="n"/>
      <c r="BW584" s="2" t="n"/>
    </row>
    <row r="585" ht="31.5" customFormat="1" customHeight="1" s="40">
      <c r="A585" s="54">
        <f>IF(F585&lt;&gt;"",1+MAX($A$2:A584),"")</f>
        <v/>
      </c>
      <c r="B585" s="381" t="n"/>
      <c r="C585" s="53" t="inlineStr">
        <is>
          <t>Wireless Solar Sync Sensor, 
Mfr: Hunter</t>
        </is>
      </c>
      <c r="D585" s="370" t="n">
        <v>1</v>
      </c>
      <c r="E585" s="45" t="n">
        <v>0</v>
      </c>
      <c r="F585" s="370">
        <f>(1+E585)*D585</f>
        <v/>
      </c>
      <c r="G585" s="49" t="inlineStr">
        <is>
          <t>EA</t>
        </is>
      </c>
      <c r="H585" s="364" t="n">
        <v>220</v>
      </c>
      <c r="I585" s="365">
        <f>H585*F585</f>
        <v/>
      </c>
      <c r="J585" s="366" t="n">
        <v>100</v>
      </c>
      <c r="K585" s="367">
        <f>J585*F585</f>
        <v/>
      </c>
      <c r="L585" s="368">
        <f>K585+I585</f>
        <v/>
      </c>
      <c r="M585" s="369" t="n"/>
      <c r="N585" s="18" t="n"/>
      <c r="O585" s="2" t="n"/>
      <c r="P585" s="2" t="n"/>
      <c r="Q585" s="2" t="n"/>
      <c r="R585" s="2" t="n"/>
      <c r="S585" s="2" t="n"/>
      <c r="T585" s="2" t="n"/>
      <c r="U585" s="2" t="n"/>
      <c r="V585" s="2" t="n"/>
      <c r="W585" s="2" t="n"/>
      <c r="X585" s="2" t="n"/>
      <c r="Y585" s="2" t="n"/>
      <c r="Z585" s="2" t="n"/>
      <c r="AA585" s="2" t="n"/>
      <c r="AB585" s="2" t="n"/>
      <c r="AC585" s="2" t="n"/>
      <c r="AD585" s="2" t="n"/>
      <c r="AE585" s="2" t="n"/>
      <c r="AF585" s="2" t="n"/>
      <c r="AG585" s="2" t="n"/>
      <c r="AH585" s="2" t="n"/>
      <c r="AI585" s="2" t="n"/>
      <c r="AJ585" s="2" t="n"/>
      <c r="AK585" s="2" t="n"/>
      <c r="AL585" s="2" t="n"/>
      <c r="AM585" s="2" t="n"/>
      <c r="AN585" s="2" t="n"/>
      <c r="AO585" s="2" t="n"/>
      <c r="AP585" s="2" t="n"/>
      <c r="AQ585" s="2" t="n"/>
      <c r="AR585" s="2" t="n"/>
      <c r="AS585" s="2" t="n"/>
      <c r="AT585" s="2" t="n"/>
      <c r="AU585" s="2" t="n"/>
      <c r="AV585" s="2" t="n"/>
      <c r="AW585" s="2" t="n"/>
      <c r="AX585" s="2" t="n"/>
      <c r="AY585" s="2" t="n"/>
      <c r="AZ585" s="2" t="n"/>
      <c r="BA585" s="2" t="n"/>
      <c r="BB585" s="2" t="n"/>
      <c r="BC585" s="2" t="n"/>
      <c r="BD585" s="2" t="n"/>
      <c r="BE585" s="2" t="n"/>
      <c r="BF585" s="2" t="n"/>
      <c r="BG585" s="2" t="n"/>
      <c r="BH585" s="2" t="n"/>
      <c r="BI585" s="2" t="n"/>
      <c r="BJ585" s="2" t="n"/>
      <c r="BK585" s="2" t="n"/>
      <c r="BL585" s="2" t="n"/>
      <c r="BM585" s="2" t="n"/>
      <c r="BN585" s="2" t="n"/>
      <c r="BO585" s="2" t="n"/>
      <c r="BP585" s="2" t="n"/>
      <c r="BQ585" s="2" t="n"/>
      <c r="BR585" s="2" t="n"/>
      <c r="BS585" s="2" t="n"/>
      <c r="BT585" s="2" t="n"/>
      <c r="BU585" s="2" t="n"/>
      <c r="BV585" s="2" t="n"/>
      <c r="BW585" s="2" t="n"/>
    </row>
    <row r="586" ht="31.5" customFormat="1" customHeight="1" s="40">
      <c r="A586" s="54">
        <f>IF(F586&lt;&gt;"",1+MAX($A$2:A585),"")</f>
        <v/>
      </c>
      <c r="B586" s="381" t="n"/>
      <c r="C586" s="53" t="inlineStr">
        <is>
          <t>1'' Dia Irrigation Water Meter, 
Mfr: Hunter HC-100 Flow</t>
        </is>
      </c>
      <c r="D586" s="370" t="n">
        <v>1</v>
      </c>
      <c r="E586" s="45" t="n">
        <v>0</v>
      </c>
      <c r="F586" s="370">
        <f>(1+E586)*D586</f>
        <v/>
      </c>
      <c r="G586" s="49" t="inlineStr">
        <is>
          <t>EA</t>
        </is>
      </c>
      <c r="H586" s="364" t="n">
        <v>490</v>
      </c>
      <c r="I586" s="365">
        <f>H586*F586</f>
        <v/>
      </c>
      <c r="J586" s="366" t="n">
        <v>125</v>
      </c>
      <c r="K586" s="367">
        <f>J586*F586</f>
        <v/>
      </c>
      <c r="L586" s="368">
        <f>K586+I586</f>
        <v/>
      </c>
      <c r="M586" s="369" t="n"/>
      <c r="N586" s="18" t="n"/>
      <c r="O586" s="2" t="n"/>
      <c r="P586" s="2" t="n"/>
      <c r="Q586" s="2" t="n"/>
      <c r="R586" s="2" t="n"/>
      <c r="S586" s="2" t="n"/>
      <c r="T586" s="2" t="n"/>
      <c r="U586" s="2" t="n"/>
      <c r="V586" s="2" t="n"/>
      <c r="W586" s="2" t="n"/>
      <c r="X586" s="2" t="n"/>
      <c r="Y586" s="2" t="n"/>
      <c r="Z586" s="2" t="n"/>
      <c r="AA586" s="2" t="n"/>
      <c r="AB586" s="2" t="n"/>
      <c r="AC586" s="2" t="n"/>
      <c r="AD586" s="2" t="n"/>
      <c r="AE586" s="2" t="n"/>
      <c r="AF586" s="2" t="n"/>
      <c r="AG586" s="2" t="n"/>
      <c r="AH586" s="2" t="n"/>
      <c r="AI586" s="2" t="n"/>
      <c r="AJ586" s="2" t="n"/>
      <c r="AK586" s="2" t="n"/>
      <c r="AL586" s="2" t="n"/>
      <c r="AM586" s="2" t="n"/>
      <c r="AN586" s="2" t="n"/>
      <c r="AO586" s="2" t="n"/>
      <c r="AP586" s="2" t="n"/>
      <c r="AQ586" s="2" t="n"/>
      <c r="AR586" s="2" t="n"/>
      <c r="AS586" s="2" t="n"/>
      <c r="AT586" s="2" t="n"/>
      <c r="AU586" s="2" t="n"/>
      <c r="AV586" s="2" t="n"/>
      <c r="AW586" s="2" t="n"/>
      <c r="AX586" s="2" t="n"/>
      <c r="AY586" s="2" t="n"/>
      <c r="AZ586" s="2" t="n"/>
      <c r="BA586" s="2" t="n"/>
      <c r="BB586" s="2" t="n"/>
      <c r="BC586" s="2" t="n"/>
      <c r="BD586" s="2" t="n"/>
      <c r="BE586" s="2" t="n"/>
      <c r="BF586" s="2" t="n"/>
      <c r="BG586" s="2" t="n"/>
      <c r="BH586" s="2" t="n"/>
      <c r="BI586" s="2" t="n"/>
      <c r="BJ586" s="2" t="n"/>
      <c r="BK586" s="2" t="n"/>
      <c r="BL586" s="2" t="n"/>
      <c r="BM586" s="2" t="n"/>
      <c r="BN586" s="2" t="n"/>
      <c r="BO586" s="2" t="n"/>
      <c r="BP586" s="2" t="n"/>
      <c r="BQ586" s="2" t="n"/>
      <c r="BR586" s="2" t="n"/>
      <c r="BS586" s="2" t="n"/>
      <c r="BT586" s="2" t="n"/>
      <c r="BU586" s="2" t="n"/>
      <c r="BV586" s="2" t="n"/>
      <c r="BW586" s="2" t="n"/>
    </row>
    <row r="587" ht="31.5" customFormat="1" customHeight="1" s="40">
      <c r="A587" s="54">
        <f>IF(F587&lt;&gt;"",1+MAX($A$2:A586),"")</f>
        <v/>
      </c>
      <c r="B587" s="381" t="n"/>
      <c r="C587" s="53" t="inlineStr">
        <is>
          <t>Control Zone Kit - Remote Control Valve For Drip/Bubbler System,
Mfr: Railbird XCZ-100/075-PRF</t>
        </is>
      </c>
      <c r="D587" s="370" t="n">
        <v>10</v>
      </c>
      <c r="E587" s="45" t="n">
        <v>0</v>
      </c>
      <c r="F587" s="370">
        <f>(1+E587)*D587</f>
        <v/>
      </c>
      <c r="G587" s="49" t="inlineStr">
        <is>
          <t>EA</t>
        </is>
      </c>
      <c r="H587" s="364" t="n">
        <v>540</v>
      </c>
      <c r="I587" s="365">
        <f>H587*F587</f>
        <v/>
      </c>
      <c r="J587" s="366" t="n">
        <v>175</v>
      </c>
      <c r="K587" s="367">
        <f>J587*F587</f>
        <v/>
      </c>
      <c r="L587" s="368">
        <f>K587+I587</f>
        <v/>
      </c>
      <c r="M587" s="369" t="n"/>
      <c r="N587" s="18" t="n"/>
      <c r="O587" s="2" t="n"/>
      <c r="P587" s="2" t="n"/>
      <c r="Q587" s="2" t="n"/>
      <c r="R587" s="2" t="n"/>
      <c r="S587" s="2" t="n"/>
      <c r="T587" s="2" t="n"/>
      <c r="U587" s="2" t="n"/>
      <c r="V587" s="2" t="n"/>
      <c r="W587" s="2" t="n"/>
      <c r="X587" s="2" t="n"/>
      <c r="Y587" s="2" t="n"/>
      <c r="Z587" s="2" t="n"/>
      <c r="AA587" s="2" t="n"/>
      <c r="AB587" s="2" t="n"/>
      <c r="AC587" s="2" t="n"/>
      <c r="AD587" s="2" t="n"/>
      <c r="AE587" s="2" t="n"/>
      <c r="AF587" s="2" t="n"/>
      <c r="AG587" s="2" t="n"/>
      <c r="AH587" s="2" t="n"/>
      <c r="AI587" s="2" t="n"/>
      <c r="AJ587" s="2" t="n"/>
      <c r="AK587" s="2" t="n"/>
      <c r="AL587" s="2" t="n"/>
      <c r="AM587" s="2" t="n"/>
      <c r="AN587" s="2" t="n"/>
      <c r="AO587" s="2" t="n"/>
      <c r="AP587" s="2" t="n"/>
      <c r="AQ587" s="2" t="n"/>
      <c r="AR587" s="2" t="n"/>
      <c r="AS587" s="2" t="n"/>
      <c r="AT587" s="2" t="n"/>
      <c r="AU587" s="2" t="n"/>
      <c r="AV587" s="2" t="n"/>
      <c r="AW587" s="2" t="n"/>
      <c r="AX587" s="2" t="n"/>
      <c r="AY587" s="2" t="n"/>
      <c r="AZ587" s="2" t="n"/>
      <c r="BA587" s="2" t="n"/>
      <c r="BB587" s="2" t="n"/>
      <c r="BC587" s="2" t="n"/>
      <c r="BD587" s="2" t="n"/>
      <c r="BE587" s="2" t="n"/>
      <c r="BF587" s="2" t="n"/>
      <c r="BG587" s="2" t="n"/>
      <c r="BH587" s="2" t="n"/>
      <c r="BI587" s="2" t="n"/>
      <c r="BJ587" s="2" t="n"/>
      <c r="BK587" s="2" t="n"/>
      <c r="BL587" s="2" t="n"/>
      <c r="BM587" s="2" t="n"/>
      <c r="BN587" s="2" t="n"/>
      <c r="BO587" s="2" t="n"/>
      <c r="BP587" s="2" t="n"/>
      <c r="BQ587" s="2" t="n"/>
      <c r="BR587" s="2" t="n"/>
      <c r="BS587" s="2" t="n"/>
      <c r="BT587" s="2" t="n"/>
      <c r="BU587" s="2" t="n"/>
      <c r="BV587" s="2" t="n"/>
      <c r="BW587" s="2" t="n"/>
    </row>
    <row r="588" ht="31.5" customFormat="1" customHeight="1" s="40">
      <c r="A588" s="54">
        <f>IF(F588&lt;&gt;"",1+MAX($A$2:A587),"")</f>
        <v/>
      </c>
      <c r="B588" s="381" t="n"/>
      <c r="C588" s="53" t="inlineStr">
        <is>
          <t>1'' Dia Backflow Prevention Unit w/ Stainless Steel Enclosure, 
Mfr: Febco 825Y</t>
        </is>
      </c>
      <c r="D588" s="370" t="n">
        <v>1</v>
      </c>
      <c r="E588" s="45" t="n">
        <v>0</v>
      </c>
      <c r="F588" s="370">
        <f>(1+E588)*D588</f>
        <v/>
      </c>
      <c r="G588" s="49" t="inlineStr">
        <is>
          <t>EA</t>
        </is>
      </c>
      <c r="H588" s="364" t="n">
        <v>385</v>
      </c>
      <c r="I588" s="365">
        <f>H588*F588</f>
        <v/>
      </c>
      <c r="J588" s="366" t="n">
        <v>132</v>
      </c>
      <c r="K588" s="367">
        <f>J588*F588</f>
        <v/>
      </c>
      <c r="L588" s="368">
        <f>K588+I588</f>
        <v/>
      </c>
      <c r="M588" s="369" t="n"/>
      <c r="N588" s="18" t="n"/>
      <c r="O588" s="2" t="n"/>
      <c r="P588" s="2" t="n"/>
      <c r="Q588" s="2" t="n"/>
      <c r="R588" s="2" t="n"/>
      <c r="S588" s="2" t="n"/>
      <c r="T588" s="2" t="n"/>
      <c r="U588" s="2" t="n"/>
      <c r="V588" s="2" t="n"/>
      <c r="W588" s="2" t="n"/>
      <c r="X588" s="2" t="n"/>
      <c r="Y588" s="2" t="n"/>
      <c r="Z588" s="2" t="n"/>
      <c r="AA588" s="2" t="n"/>
      <c r="AB588" s="2" t="n"/>
      <c r="AC588" s="2" t="n"/>
      <c r="AD588" s="2" t="n"/>
      <c r="AE588" s="2" t="n"/>
      <c r="AF588" s="2" t="n"/>
      <c r="AG588" s="2" t="n"/>
      <c r="AH588" s="2" t="n"/>
      <c r="AI588" s="2" t="n"/>
      <c r="AJ588" s="2" t="n"/>
      <c r="AK588" s="2" t="n"/>
      <c r="AL588" s="2" t="n"/>
      <c r="AM588" s="2" t="n"/>
      <c r="AN588" s="2" t="n"/>
      <c r="AO588" s="2" t="n"/>
      <c r="AP588" s="2" t="n"/>
      <c r="AQ588" s="2" t="n"/>
      <c r="AR588" s="2" t="n"/>
      <c r="AS588" s="2" t="n"/>
      <c r="AT588" s="2" t="n"/>
      <c r="AU588" s="2" t="n"/>
      <c r="AV588" s="2" t="n"/>
      <c r="AW588" s="2" t="n"/>
      <c r="AX588" s="2" t="n"/>
      <c r="AY588" s="2" t="n"/>
      <c r="AZ588" s="2" t="n"/>
      <c r="BA588" s="2" t="n"/>
      <c r="BB588" s="2" t="n"/>
      <c r="BC588" s="2" t="n"/>
      <c r="BD588" s="2" t="n"/>
      <c r="BE588" s="2" t="n"/>
      <c r="BF588" s="2" t="n"/>
      <c r="BG588" s="2" t="n"/>
      <c r="BH588" s="2" t="n"/>
      <c r="BI588" s="2" t="n"/>
      <c r="BJ588" s="2" t="n"/>
      <c r="BK588" s="2" t="n"/>
      <c r="BL588" s="2" t="n"/>
      <c r="BM588" s="2" t="n"/>
      <c r="BN588" s="2" t="n"/>
      <c r="BO588" s="2" t="n"/>
      <c r="BP588" s="2" t="n"/>
      <c r="BQ588" s="2" t="n"/>
      <c r="BR588" s="2" t="n"/>
      <c r="BS588" s="2" t="n"/>
      <c r="BT588" s="2" t="n"/>
      <c r="BU588" s="2" t="n"/>
      <c r="BV588" s="2" t="n"/>
      <c r="BW588" s="2" t="n"/>
    </row>
    <row r="589" ht="31.5" customFormat="1" customHeight="1" s="40">
      <c r="A589" s="54">
        <f>IF(F589&lt;&gt;"",1+MAX($A$2:A588),"")</f>
        <v/>
      </c>
      <c r="B589" s="381" t="n"/>
      <c r="C589" s="53" t="inlineStr">
        <is>
          <t>Outdoor Wall Mounted Controller w/ Solar Sync, 
Mfr: Hunter Icore 1c-600-Pl</t>
        </is>
      </c>
      <c r="D589" s="370" t="n">
        <v>1</v>
      </c>
      <c r="E589" s="45" t="n">
        <v>0</v>
      </c>
      <c r="F589" s="370">
        <f>(1+E589)*D589</f>
        <v/>
      </c>
      <c r="G589" s="49" t="inlineStr">
        <is>
          <t>EA</t>
        </is>
      </c>
      <c r="H589" s="364" t="n">
        <v>325</v>
      </c>
      <c r="I589" s="365">
        <f>H589*F589</f>
        <v/>
      </c>
      <c r="J589" s="366" t="n">
        <v>120</v>
      </c>
      <c r="K589" s="367">
        <f>J589*F589</f>
        <v/>
      </c>
      <c r="L589" s="368">
        <f>K589+I589</f>
        <v/>
      </c>
      <c r="M589" s="369" t="n"/>
      <c r="N589" s="18" t="n"/>
      <c r="O589" s="2" t="n"/>
      <c r="P589" s="2" t="n"/>
      <c r="Q589" s="2" t="n"/>
      <c r="R589" s="2" t="n"/>
      <c r="S589" s="2" t="n"/>
      <c r="T589" s="2" t="n"/>
      <c r="U589" s="2" t="n"/>
      <c r="V589" s="2" t="n"/>
      <c r="W589" s="2" t="n"/>
      <c r="X589" s="2" t="n"/>
      <c r="Y589" s="2" t="n"/>
      <c r="Z589" s="2" t="n"/>
      <c r="AA589" s="2" t="n"/>
      <c r="AB589" s="2" t="n"/>
      <c r="AC589" s="2" t="n"/>
      <c r="AD589" s="2" t="n"/>
      <c r="AE589" s="2" t="n"/>
      <c r="AF589" s="2" t="n"/>
      <c r="AG589" s="2" t="n"/>
      <c r="AH589" s="2" t="n"/>
      <c r="AI589" s="2" t="n"/>
      <c r="AJ589" s="2" t="n"/>
      <c r="AK589" s="2" t="n"/>
      <c r="AL589" s="2" t="n"/>
      <c r="AM589" s="2" t="n"/>
      <c r="AN589" s="2" t="n"/>
      <c r="AO589" s="2" t="n"/>
      <c r="AP589" s="2" t="n"/>
      <c r="AQ589" s="2" t="n"/>
      <c r="AR589" s="2" t="n"/>
      <c r="AS589" s="2" t="n"/>
      <c r="AT589" s="2" t="n"/>
      <c r="AU589" s="2" t="n"/>
      <c r="AV589" s="2" t="n"/>
      <c r="AW589" s="2" t="n"/>
      <c r="AX589" s="2" t="n"/>
      <c r="AY589" s="2" t="n"/>
      <c r="AZ589" s="2" t="n"/>
      <c r="BA589" s="2" t="n"/>
      <c r="BB589" s="2" t="n"/>
      <c r="BC589" s="2" t="n"/>
      <c r="BD589" s="2" t="n"/>
      <c r="BE589" s="2" t="n"/>
      <c r="BF589" s="2" t="n"/>
      <c r="BG589" s="2" t="n"/>
      <c r="BH589" s="2" t="n"/>
      <c r="BI589" s="2" t="n"/>
      <c r="BJ589" s="2" t="n"/>
      <c r="BK589" s="2" t="n"/>
      <c r="BL589" s="2" t="n"/>
      <c r="BM589" s="2" t="n"/>
      <c r="BN589" s="2" t="n"/>
      <c r="BO589" s="2" t="n"/>
      <c r="BP589" s="2" t="n"/>
      <c r="BQ589" s="2" t="n"/>
      <c r="BR589" s="2" t="n"/>
      <c r="BS589" s="2" t="n"/>
      <c r="BT589" s="2" t="n"/>
      <c r="BU589" s="2" t="n"/>
      <c r="BV589" s="2" t="n"/>
      <c r="BW589" s="2" t="n"/>
    </row>
    <row r="590" ht="15.75" customFormat="1" customHeight="1" s="40">
      <c r="A590" s="54">
        <f>IF(F590&lt;&gt;"",1+MAX($A$2:A589),"")</f>
        <v/>
      </c>
      <c r="B590" s="381" t="n"/>
      <c r="C590" s="53" t="inlineStr">
        <is>
          <t>1.5'' Dia Pressure Mainline, Class 315 Polyvinyl Chloride</t>
        </is>
      </c>
      <c r="D590" s="370" t="n">
        <v>190.32</v>
      </c>
      <c r="E590" s="45" t="n">
        <v>0.05</v>
      </c>
      <c r="F590" s="370">
        <f>(1+E590)*D590</f>
        <v/>
      </c>
      <c r="G590" s="49" t="inlineStr">
        <is>
          <t>LF</t>
        </is>
      </c>
      <c r="H590" s="364" t="n">
        <v>8.85</v>
      </c>
      <c r="I590" s="365">
        <f>H590*F590</f>
        <v/>
      </c>
      <c r="J590" s="366" t="n">
        <v>15</v>
      </c>
      <c r="K590" s="367">
        <f>J590*F590</f>
        <v/>
      </c>
      <c r="L590" s="368">
        <f>K590+I590</f>
        <v/>
      </c>
      <c r="M590" s="369" t="n"/>
      <c r="N590" s="18" t="n"/>
      <c r="O590" s="2" t="n"/>
      <c r="P590" s="2" t="n"/>
      <c r="Q590" s="2" t="n"/>
      <c r="R590" s="2" t="n"/>
      <c r="S590" s="2" t="n"/>
      <c r="T590" s="2" t="n"/>
      <c r="U590" s="2" t="n"/>
      <c r="V590" s="2" t="n"/>
      <c r="W590" s="2" t="n"/>
      <c r="X590" s="2" t="n"/>
      <c r="Y590" s="2" t="n"/>
      <c r="Z590" s="2" t="n"/>
      <c r="AA590" s="2" t="n"/>
      <c r="AB590" s="2" t="n"/>
      <c r="AC590" s="2" t="n"/>
      <c r="AD590" s="2" t="n"/>
      <c r="AE590" s="2" t="n"/>
      <c r="AF590" s="2" t="n"/>
      <c r="AG590" s="2" t="n"/>
      <c r="AH590" s="2" t="n"/>
      <c r="AI590" s="2" t="n"/>
      <c r="AJ590" s="2" t="n"/>
      <c r="AK590" s="2" t="n"/>
      <c r="AL590" s="2" t="n"/>
      <c r="AM590" s="2" t="n"/>
      <c r="AN590" s="2" t="n"/>
      <c r="AO590" s="2" t="n"/>
      <c r="AP590" s="2" t="n"/>
      <c r="AQ590" s="2" t="n"/>
      <c r="AR590" s="2" t="n"/>
      <c r="AS590" s="2" t="n"/>
      <c r="AT590" s="2" t="n"/>
      <c r="AU590" s="2" t="n"/>
      <c r="AV590" s="2" t="n"/>
      <c r="AW590" s="2" t="n"/>
      <c r="AX590" s="2" t="n"/>
      <c r="AY590" s="2" t="n"/>
      <c r="AZ590" s="2" t="n"/>
      <c r="BA590" s="2" t="n"/>
      <c r="BB590" s="2" t="n"/>
      <c r="BC590" s="2" t="n"/>
      <c r="BD590" s="2" t="n"/>
      <c r="BE590" s="2" t="n"/>
      <c r="BF590" s="2" t="n"/>
      <c r="BG590" s="2" t="n"/>
      <c r="BH590" s="2" t="n"/>
      <c r="BI590" s="2" t="n"/>
      <c r="BJ590" s="2" t="n"/>
      <c r="BK590" s="2" t="n"/>
      <c r="BL590" s="2" t="n"/>
      <c r="BM590" s="2" t="n"/>
      <c r="BN590" s="2" t="n"/>
      <c r="BO590" s="2" t="n"/>
      <c r="BP590" s="2" t="n"/>
      <c r="BQ590" s="2" t="n"/>
      <c r="BR590" s="2" t="n"/>
      <c r="BS590" s="2" t="n"/>
      <c r="BT590" s="2" t="n"/>
      <c r="BU590" s="2" t="n"/>
      <c r="BV590" s="2" t="n"/>
      <c r="BW590" s="2" t="n"/>
    </row>
    <row r="591" ht="15.75" customFormat="1" customHeight="1" s="40">
      <c r="A591" s="54">
        <f>IF(F591&lt;&gt;"",1+MAX($A$2:A590),"")</f>
        <v/>
      </c>
      <c r="B591" s="381" t="n"/>
      <c r="C591" s="53" t="inlineStr">
        <is>
          <t>1'' Dia Non Pressure Lateral Line, Sch. 40 Polyvinyl Chloride</t>
        </is>
      </c>
      <c r="D591" s="370" t="n">
        <v>1892.95</v>
      </c>
      <c r="E591" s="45" t="n">
        <v>0.05</v>
      </c>
      <c r="F591" s="370">
        <f>(1+E591)*D591</f>
        <v/>
      </c>
      <c r="G591" s="49" t="inlineStr">
        <is>
          <t>LF</t>
        </is>
      </c>
      <c r="H591" s="364" t="n">
        <v>7.94</v>
      </c>
      <c r="I591" s="365">
        <f>H591*F591</f>
        <v/>
      </c>
      <c r="J591" s="366" t="n">
        <v>14.6</v>
      </c>
      <c r="K591" s="367">
        <f>J591*F591</f>
        <v/>
      </c>
      <c r="L591" s="368">
        <f>K591+I591</f>
        <v/>
      </c>
      <c r="M591" s="369" t="n"/>
      <c r="N591" s="18" t="n"/>
      <c r="O591" s="2" t="n"/>
      <c r="P591" s="2" t="n"/>
      <c r="Q591" s="2" t="n"/>
      <c r="R591" s="2" t="n"/>
      <c r="S591" s="2" t="n"/>
      <c r="T591" s="2" t="n"/>
      <c r="U591" s="2" t="n"/>
      <c r="V591" s="2" t="n"/>
      <c r="W591" s="2" t="n"/>
      <c r="X591" s="2" t="n"/>
      <c r="Y591" s="2" t="n"/>
      <c r="Z591" s="2" t="n"/>
      <c r="AA591" s="2" t="n"/>
      <c r="AB591" s="2" t="n"/>
      <c r="AC591" s="2" t="n"/>
      <c r="AD591" s="2" t="n"/>
      <c r="AE591" s="2" t="n"/>
      <c r="AF591" s="2" t="n"/>
      <c r="AG591" s="2" t="n"/>
      <c r="AH591" s="2" t="n"/>
      <c r="AI591" s="2" t="n"/>
      <c r="AJ591" s="2" t="n"/>
      <c r="AK591" s="2" t="n"/>
      <c r="AL591" s="2" t="n"/>
      <c r="AM591" s="2" t="n"/>
      <c r="AN591" s="2" t="n"/>
      <c r="AO591" s="2" t="n"/>
      <c r="AP591" s="2" t="n"/>
      <c r="AQ591" s="2" t="n"/>
      <c r="AR591" s="2" t="n"/>
      <c r="AS591" s="2" t="n"/>
      <c r="AT591" s="2" t="n"/>
      <c r="AU591" s="2" t="n"/>
      <c r="AV591" s="2" t="n"/>
      <c r="AW591" s="2" t="n"/>
      <c r="AX591" s="2" t="n"/>
      <c r="AY591" s="2" t="n"/>
      <c r="AZ591" s="2" t="n"/>
      <c r="BA591" s="2" t="n"/>
      <c r="BB591" s="2" t="n"/>
      <c r="BC591" s="2" t="n"/>
      <c r="BD591" s="2" t="n"/>
      <c r="BE591" s="2" t="n"/>
      <c r="BF591" s="2" t="n"/>
      <c r="BG591" s="2" t="n"/>
      <c r="BH591" s="2" t="n"/>
      <c r="BI591" s="2" t="n"/>
      <c r="BJ591" s="2" t="n"/>
      <c r="BK591" s="2" t="n"/>
      <c r="BL591" s="2" t="n"/>
      <c r="BM591" s="2" t="n"/>
      <c r="BN591" s="2" t="n"/>
      <c r="BO591" s="2" t="n"/>
      <c r="BP591" s="2" t="n"/>
      <c r="BQ591" s="2" t="n"/>
      <c r="BR591" s="2" t="n"/>
      <c r="BS591" s="2" t="n"/>
      <c r="BT591" s="2" t="n"/>
      <c r="BU591" s="2" t="n"/>
      <c r="BV591" s="2" t="n"/>
      <c r="BW591" s="2" t="n"/>
    </row>
    <row r="592" ht="15.75" customFormat="1" customHeight="1" s="40">
      <c r="A592" s="54">
        <f>IF(F592&lt;&gt;"",1+MAX($A$2:A591),"")</f>
        <v/>
      </c>
      <c r="B592" s="381" t="n"/>
      <c r="C592" s="53" t="inlineStr">
        <is>
          <t>Sub-Surfacing Dripline Tubing 1.0 GPH Emitters</t>
        </is>
      </c>
      <c r="D592" s="370" t="n">
        <v>1612</v>
      </c>
      <c r="E592" s="45" t="n">
        <v>0.05</v>
      </c>
      <c r="F592" s="370">
        <f>(1+E592)*D592</f>
        <v/>
      </c>
      <c r="G592" s="49" t="inlineStr">
        <is>
          <t>LF</t>
        </is>
      </c>
      <c r="H592" s="364" t="n">
        <v>4.36</v>
      </c>
      <c r="I592" s="365">
        <f>H592*F592</f>
        <v/>
      </c>
      <c r="J592" s="366" t="n">
        <v>1.8</v>
      </c>
      <c r="K592" s="367">
        <f>J592*F592</f>
        <v/>
      </c>
      <c r="L592" s="368">
        <f>K592+I592</f>
        <v/>
      </c>
      <c r="M592" s="369" t="n"/>
      <c r="N592" s="18" t="n"/>
      <c r="O592" s="2" t="n"/>
      <c r="P592" s="2" t="n"/>
      <c r="Q592" s="2" t="n"/>
      <c r="R592" s="2" t="n"/>
      <c r="S592" s="2" t="n"/>
      <c r="T592" s="2" t="n"/>
      <c r="U592" s="2" t="n"/>
      <c r="V592" s="2" t="n"/>
      <c r="W592" s="2" t="n"/>
      <c r="X592" s="2" t="n"/>
      <c r="Y592" s="2" t="n"/>
      <c r="Z592" s="2" t="n"/>
      <c r="AA592" s="2" t="n"/>
      <c r="AB592" s="2" t="n"/>
      <c r="AC592" s="2" t="n"/>
      <c r="AD592" s="2" t="n"/>
      <c r="AE592" s="2" t="n"/>
      <c r="AF592" s="2" t="n"/>
      <c r="AG592" s="2" t="n"/>
      <c r="AH592" s="2" t="n"/>
      <c r="AI592" s="2" t="n"/>
      <c r="AJ592" s="2" t="n"/>
      <c r="AK592" s="2" t="n"/>
      <c r="AL592" s="2" t="n"/>
      <c r="AM592" s="2" t="n"/>
      <c r="AN592" s="2" t="n"/>
      <c r="AO592" s="2" t="n"/>
      <c r="AP592" s="2" t="n"/>
      <c r="AQ592" s="2" t="n"/>
      <c r="AR592" s="2" t="n"/>
      <c r="AS592" s="2" t="n"/>
      <c r="AT592" s="2" t="n"/>
      <c r="AU592" s="2" t="n"/>
      <c r="AV592" s="2" t="n"/>
      <c r="AW592" s="2" t="n"/>
      <c r="AX592" s="2" t="n"/>
      <c r="AY592" s="2" t="n"/>
      <c r="AZ592" s="2" t="n"/>
      <c r="BA592" s="2" t="n"/>
      <c r="BB592" s="2" t="n"/>
      <c r="BC592" s="2" t="n"/>
      <c r="BD592" s="2" t="n"/>
      <c r="BE592" s="2" t="n"/>
      <c r="BF592" s="2" t="n"/>
      <c r="BG592" s="2" t="n"/>
      <c r="BH592" s="2" t="n"/>
      <c r="BI592" s="2" t="n"/>
      <c r="BJ592" s="2" t="n"/>
      <c r="BK592" s="2" t="n"/>
      <c r="BL592" s="2" t="n"/>
      <c r="BM592" s="2" t="n"/>
      <c r="BN592" s="2" t="n"/>
      <c r="BO592" s="2" t="n"/>
      <c r="BP592" s="2" t="n"/>
      <c r="BQ592" s="2" t="n"/>
      <c r="BR592" s="2" t="n"/>
      <c r="BS592" s="2" t="n"/>
      <c r="BT592" s="2" t="n"/>
      <c r="BU592" s="2" t="n"/>
      <c r="BV592" s="2" t="n"/>
      <c r="BW592" s="2" t="n"/>
    </row>
    <row r="593" ht="15.75" customFormat="1" customHeight="1" s="40">
      <c r="A593" s="54">
        <f>IF(F593&lt;&gt;"",1+MAX($A$2:A592),"")</f>
        <v/>
      </c>
      <c r="B593" s="382" t="n"/>
      <c r="C593" s="53" t="inlineStr">
        <is>
          <t>2'' Dia SCH. 40 Polyvinyl Chloride Sleeve</t>
        </is>
      </c>
      <c r="D593" s="370" t="n">
        <v>838.35</v>
      </c>
      <c r="E593" s="45" t="n">
        <v>0.05</v>
      </c>
      <c r="F593" s="370">
        <f>(1+E593)*D593</f>
        <v/>
      </c>
      <c r="G593" s="49" t="inlineStr">
        <is>
          <t>LF</t>
        </is>
      </c>
      <c r="H593" s="364" t="n">
        <v>11.52</v>
      </c>
      <c r="I593" s="365">
        <f>H593*F593</f>
        <v/>
      </c>
      <c r="J593" s="366" t="n">
        <v>18</v>
      </c>
      <c r="K593" s="367">
        <f>J593*F593</f>
        <v/>
      </c>
      <c r="L593" s="368">
        <f>K593+I593</f>
        <v/>
      </c>
      <c r="M593" s="369" t="n"/>
      <c r="N593" s="18" t="n"/>
      <c r="O593" s="2" t="n"/>
      <c r="P593" s="2" t="n"/>
      <c r="Q593" s="2" t="n"/>
      <c r="R593" s="2" t="n"/>
      <c r="S593" s="2" t="n"/>
      <c r="T593" s="2" t="n"/>
      <c r="U593" s="2" t="n"/>
      <c r="V593" s="2" t="n"/>
      <c r="W593" s="2" t="n"/>
      <c r="X593" s="2" t="n"/>
      <c r="Y593" s="2" t="n"/>
      <c r="Z593" s="2" t="n"/>
      <c r="AA593" s="2" t="n"/>
      <c r="AB593" s="2" t="n"/>
      <c r="AC593" s="2" t="n"/>
      <c r="AD593" s="2" t="n"/>
      <c r="AE593" s="2" t="n"/>
      <c r="AF593" s="2" t="n"/>
      <c r="AG593" s="2" t="n"/>
      <c r="AH593" s="2" t="n"/>
      <c r="AI593" s="2" t="n"/>
      <c r="AJ593" s="2" t="n"/>
      <c r="AK593" s="2" t="n"/>
      <c r="AL593" s="2" t="n"/>
      <c r="AM593" s="2" t="n"/>
      <c r="AN593" s="2" t="n"/>
      <c r="AO593" s="2" t="n"/>
      <c r="AP593" s="2" t="n"/>
      <c r="AQ593" s="2" t="n"/>
      <c r="AR593" s="2" t="n"/>
      <c r="AS593" s="2" t="n"/>
      <c r="AT593" s="2" t="n"/>
      <c r="AU593" s="2" t="n"/>
      <c r="AV593" s="2" t="n"/>
      <c r="AW593" s="2" t="n"/>
      <c r="AX593" s="2" t="n"/>
      <c r="AY593" s="2" t="n"/>
      <c r="AZ593" s="2" t="n"/>
      <c r="BA593" s="2" t="n"/>
      <c r="BB593" s="2" t="n"/>
      <c r="BC593" s="2" t="n"/>
      <c r="BD593" s="2" t="n"/>
      <c r="BE593" s="2" t="n"/>
      <c r="BF593" s="2" t="n"/>
      <c r="BG593" s="2" t="n"/>
      <c r="BH593" s="2" t="n"/>
      <c r="BI593" s="2" t="n"/>
      <c r="BJ593" s="2" t="n"/>
      <c r="BK593" s="2" t="n"/>
      <c r="BL593" s="2" t="n"/>
      <c r="BM593" s="2" t="n"/>
      <c r="BN593" s="2" t="n"/>
      <c r="BO593" s="2" t="n"/>
      <c r="BP593" s="2" t="n"/>
      <c r="BQ593" s="2" t="n"/>
      <c r="BR593" s="2" t="n"/>
      <c r="BS593" s="2" t="n"/>
      <c r="BT593" s="2" t="n"/>
      <c r="BU593" s="2" t="n"/>
      <c r="BV593" s="2" t="n"/>
      <c r="BW593" s="2" t="n"/>
    </row>
    <row r="594" ht="15.75" customFormat="1" customHeight="1" s="40">
      <c r="A594" s="33" t="n"/>
      <c r="B594" s="61" t="n"/>
      <c r="C594" s="34" t="n"/>
      <c r="D594" s="426" t="n"/>
      <c r="E594" s="36" t="n"/>
      <c r="F594" s="426" t="n"/>
      <c r="G594" s="37" t="n"/>
      <c r="H594" s="427" t="n"/>
      <c r="I594" s="428" t="n"/>
      <c r="J594" s="429" t="n"/>
      <c r="K594" s="430" t="n"/>
      <c r="L594" s="431" t="n"/>
      <c r="M594" s="394" t="n"/>
      <c r="N594" s="32" t="n"/>
      <c r="O594" s="2" t="n"/>
      <c r="P594" s="2" t="n"/>
      <c r="Q594" s="2" t="n"/>
      <c r="R594" s="2" t="n"/>
      <c r="S594" s="2" t="n"/>
      <c r="T594" s="2" t="n"/>
      <c r="U594" s="2" t="n"/>
      <c r="V594" s="2" t="n"/>
      <c r="W594" s="2" t="n"/>
      <c r="X594" s="2" t="n"/>
      <c r="Y594" s="2" t="n"/>
      <c r="Z594" s="2" t="n"/>
      <c r="AA594" s="2" t="n"/>
      <c r="AB594" s="2" t="n"/>
      <c r="AC594" s="2" t="n"/>
      <c r="AD594" s="2" t="n"/>
      <c r="AE594" s="2" t="n"/>
      <c r="AF594" s="2" t="n"/>
      <c r="AG594" s="2" t="n"/>
      <c r="AH594" s="2" t="n"/>
      <c r="AI594" s="2" t="n"/>
      <c r="AJ594" s="2" t="n"/>
      <c r="AK594" s="2" t="n"/>
      <c r="AL594" s="2" t="n"/>
      <c r="AM594" s="2" t="n"/>
      <c r="AN594" s="2" t="n"/>
      <c r="AO594" s="2" t="n"/>
      <c r="AP594" s="2" t="n"/>
      <c r="AQ594" s="2" t="n"/>
      <c r="AR594" s="2" t="n"/>
      <c r="AS594" s="2" t="n"/>
      <c r="AT594" s="2" t="n"/>
      <c r="AU594" s="2" t="n"/>
      <c r="AV594" s="2" t="n"/>
      <c r="AW594" s="2" t="n"/>
      <c r="AX594" s="2" t="n"/>
      <c r="AY594" s="2" t="n"/>
      <c r="AZ594" s="2" t="n"/>
      <c r="BA594" s="2" t="n"/>
      <c r="BB594" s="2" t="n"/>
      <c r="BC594" s="2" t="n"/>
      <c r="BD594" s="2" t="n"/>
      <c r="BE594" s="2" t="n"/>
      <c r="BF594" s="2" t="n"/>
      <c r="BG594" s="2" t="n"/>
      <c r="BH594" s="2" t="n"/>
      <c r="BI594" s="2" t="n"/>
      <c r="BJ594" s="2" t="n"/>
      <c r="BK594" s="2" t="n"/>
      <c r="BL594" s="2" t="n"/>
      <c r="BM594" s="2" t="n"/>
      <c r="BN594" s="2" t="n"/>
      <c r="BO594" s="2" t="n"/>
      <c r="BP594" s="2" t="n"/>
      <c r="BQ594" s="2" t="n"/>
      <c r="BR594" s="2" t="n"/>
      <c r="BS594" s="2" t="n"/>
      <c r="BT594" s="2" t="n"/>
      <c r="BU594" s="2" t="n"/>
      <c r="BV594" s="2" t="n"/>
      <c r="BW594" s="2" t="n"/>
    </row>
    <row r="595" ht="16.5" customFormat="1" customHeight="1" s="40" thickBot="1">
      <c r="A595" s="1" t="n"/>
      <c r="B595" s="1" t="n"/>
      <c r="C595" s="1" t="n"/>
      <c r="D595" s="1" t="n"/>
      <c r="E595" s="1" t="n"/>
      <c r="F595" s="1" t="n"/>
      <c r="G595" s="1" t="n"/>
      <c r="H595" s="433" t="n"/>
      <c r="I595" s="1" t="n"/>
      <c r="J595" s="1" t="n"/>
      <c r="K595" s="1" t="n"/>
      <c r="L595" s="1" t="n"/>
      <c r="M595" s="1" t="n"/>
      <c r="N595" s="1" t="n"/>
      <c r="O595" s="2" t="n"/>
      <c r="P595" s="2" t="n"/>
      <c r="Q595" s="2" t="n"/>
      <c r="R595" s="2" t="n"/>
      <c r="S595" s="2" t="n"/>
      <c r="T595" s="2" t="n"/>
      <c r="U595" s="2" t="n"/>
      <c r="V595" s="2" t="n"/>
      <c r="W595" s="2" t="n"/>
      <c r="X595" s="2" t="n"/>
      <c r="Y595" s="2" t="n"/>
      <c r="Z595" s="2" t="n"/>
      <c r="AA595" s="2" t="n"/>
      <c r="AB595" s="2" t="n"/>
      <c r="AC595" s="2" t="n"/>
      <c r="AD595" s="2" t="n"/>
      <c r="AE595" s="2" t="n"/>
      <c r="AF595" s="2" t="n"/>
      <c r="AG595" s="2" t="n"/>
      <c r="AH595" s="2" t="n"/>
      <c r="AI595" s="2" t="n"/>
      <c r="AJ595" s="2" t="n"/>
      <c r="AK595" s="2" t="n"/>
      <c r="AL595" s="2" t="n"/>
      <c r="AM595" s="2" t="n"/>
      <c r="AN595" s="2" t="n"/>
      <c r="AO595" s="2" t="n"/>
      <c r="AP595" s="2" t="n"/>
      <c r="AQ595" s="2" t="n"/>
      <c r="AR595" s="2" t="n"/>
      <c r="AS595" s="2" t="n"/>
      <c r="AT595" s="2" t="n"/>
      <c r="AU595" s="2" t="n"/>
      <c r="AV595" s="2" t="n"/>
      <c r="AW595" s="2" t="n"/>
      <c r="AX595" s="2" t="n"/>
      <c r="AY595" s="2" t="n"/>
      <c r="AZ595" s="2" t="n"/>
      <c r="BA595" s="2" t="n"/>
      <c r="BB595" s="2" t="n"/>
      <c r="BC595" s="2" t="n"/>
      <c r="BD595" s="2" t="n"/>
      <c r="BE595" s="2" t="n"/>
      <c r="BF595" s="2" t="n"/>
      <c r="BG595" s="2" t="n"/>
      <c r="BH595" s="2" t="n"/>
      <c r="BI595" s="2" t="n"/>
      <c r="BJ595" s="2" t="n"/>
      <c r="BK595" s="2" t="n"/>
      <c r="BL595" s="2" t="n"/>
      <c r="BM595" s="2" t="n"/>
      <c r="BN595" s="2" t="n"/>
      <c r="BO595" s="2" t="n"/>
      <c r="BP595" s="2" t="n"/>
      <c r="BQ595" s="2" t="n"/>
      <c r="BR595" s="2" t="n"/>
      <c r="BS595" s="2" t="n"/>
      <c r="BT595" s="2" t="n"/>
      <c r="BU595" s="2" t="n"/>
      <c r="BV595" s="2" t="n"/>
      <c r="BW595" s="2" t="n"/>
    </row>
    <row r="596" ht="16.5" customFormat="1" customHeight="1" s="41" thickBot="1">
      <c r="A596" s="275" t="inlineStr">
        <is>
          <t>SUB TOTAL</t>
        </is>
      </c>
      <c r="B596" s="276" t="n"/>
      <c r="C596" s="277" t="n"/>
      <c r="D596" s="277" t="n"/>
      <c r="E596" s="277" t="n"/>
      <c r="F596" s="277" t="n"/>
      <c r="G596" s="277" t="n"/>
      <c r="H596" s="277" t="n"/>
      <c r="I596" s="277" t="n"/>
      <c r="J596" s="278" t="n"/>
      <c r="K596" s="278" t="n"/>
      <c r="L596" s="278" t="n"/>
      <c r="M596" s="278" t="n"/>
      <c r="N596" s="434">
        <f>SUM(N7:N594)</f>
        <v/>
      </c>
      <c r="O596" s="2" t="n"/>
      <c r="P596" s="2" t="n"/>
      <c r="Q596" s="2" t="n"/>
      <c r="R596" s="2" t="n"/>
      <c r="S596" s="2" t="n"/>
      <c r="T596" s="2" t="n"/>
      <c r="U596" s="2" t="n"/>
      <c r="V596" s="2" t="n"/>
      <c r="W596" s="2" t="n"/>
      <c r="X596" s="2" t="n"/>
      <c r="Y596" s="2" t="n"/>
      <c r="Z596" s="2" t="n"/>
      <c r="AA596" s="2" t="n"/>
      <c r="AB596" s="2" t="n"/>
      <c r="AC596" s="2" t="n"/>
      <c r="AD596" s="2" t="n"/>
      <c r="AE596" s="2" t="n"/>
      <c r="AF596" s="2" t="n"/>
      <c r="AG596" s="2" t="n"/>
      <c r="AH596" s="2" t="n"/>
      <c r="AI596" s="2" t="n"/>
      <c r="AJ596" s="2" t="n"/>
      <c r="AK596" s="2" t="n"/>
      <c r="AL596" s="2" t="n"/>
      <c r="AM596" s="2" t="n"/>
      <c r="AN596" s="2" t="n"/>
      <c r="AO596" s="2" t="n"/>
      <c r="AP596" s="2" t="n"/>
      <c r="AQ596" s="2" t="n"/>
      <c r="AR596" s="2" t="n"/>
      <c r="AS596" s="2" t="n"/>
      <c r="AT596" s="2" t="n"/>
      <c r="AU596" s="2" t="n"/>
      <c r="AV596" s="2" t="n"/>
      <c r="AW596" s="2" t="n"/>
      <c r="AX596" s="2" t="n"/>
      <c r="AY596" s="2" t="n"/>
      <c r="AZ596" s="2" t="n"/>
      <c r="BA596" s="2" t="n"/>
      <c r="BB596" s="2" t="n"/>
      <c r="BC596" s="2" t="n"/>
      <c r="BD596" s="2" t="n"/>
      <c r="BE596" s="2" t="n"/>
      <c r="BF596" s="2" t="n"/>
      <c r="BG596" s="2" t="n"/>
      <c r="BH596" s="2" t="n"/>
      <c r="BI596" s="2" t="n"/>
      <c r="BJ596" s="2" t="n"/>
      <c r="BK596" s="2" t="n"/>
      <c r="BL596" s="2" t="n"/>
      <c r="BM596" s="2" t="n"/>
      <c r="BN596" s="2" t="n"/>
      <c r="BO596" s="2" t="n"/>
      <c r="BP596" s="2" t="n"/>
      <c r="BQ596" s="2" t="n"/>
      <c r="BR596" s="2" t="n"/>
      <c r="BS596" s="2" t="n"/>
      <c r="BT596" s="2" t="n"/>
      <c r="BU596" s="2" t="n"/>
      <c r="BV596" s="2" t="n"/>
      <c r="BW596" s="2" t="n"/>
      <c r="BX596" s="40" t="n"/>
      <c r="BY596" s="40" t="n"/>
      <c r="BZ596" s="40" t="n"/>
      <c r="CA596" s="40" t="n"/>
      <c r="CB596" s="40" t="n"/>
      <c r="CC596" s="40" t="n"/>
      <c r="CD596" s="40" t="n"/>
      <c r="CE596" s="40" t="n"/>
      <c r="CF596" s="40" t="n"/>
    </row>
    <row r="597" ht="16.5" customFormat="1" customHeight="1" s="41" thickBot="1">
      <c r="A597" s="275" t="inlineStr">
        <is>
          <t>OVERHEAD</t>
        </is>
      </c>
      <c r="B597" s="276" t="n"/>
      <c r="C597" s="277" t="n"/>
      <c r="D597" s="278" t="n">
        <v>0.05</v>
      </c>
      <c r="E597" s="277" t="n"/>
      <c r="F597" s="277" t="n"/>
      <c r="G597" s="278" t="n"/>
      <c r="H597" s="278" t="n"/>
      <c r="I597" s="278" t="n"/>
      <c r="J597" s="280" t="n"/>
      <c r="K597" s="278" t="n"/>
      <c r="L597" s="278" t="n"/>
      <c r="M597" s="278" t="n"/>
      <c r="N597" s="435">
        <f>N596*D597</f>
        <v/>
      </c>
      <c r="O597" s="2" t="n"/>
      <c r="P597" s="2" t="n"/>
      <c r="Q597" s="2" t="n"/>
      <c r="R597" s="2" t="n"/>
      <c r="S597" s="2" t="n"/>
      <c r="T597" s="2" t="n"/>
      <c r="U597" s="2" t="n"/>
      <c r="V597" s="2" t="n"/>
      <c r="W597" s="2" t="n"/>
      <c r="X597" s="2" t="n"/>
      <c r="Y597" s="2" t="n"/>
      <c r="Z597" s="2" t="n"/>
      <c r="AA597" s="2" t="n"/>
      <c r="AB597" s="2" t="n"/>
      <c r="AC597" s="2" t="n"/>
      <c r="AD597" s="2" t="n"/>
      <c r="AE597" s="2" t="n"/>
      <c r="AF597" s="2" t="n"/>
      <c r="AG597" s="2" t="n"/>
      <c r="AH597" s="2" t="n"/>
      <c r="AI597" s="2" t="n"/>
      <c r="AJ597" s="2" t="n"/>
      <c r="AK597" s="2" t="n"/>
      <c r="AL597" s="2" t="n"/>
      <c r="AM597" s="2" t="n"/>
      <c r="AN597" s="2" t="n"/>
      <c r="AO597" s="2" t="n"/>
      <c r="AP597" s="2" t="n"/>
      <c r="AQ597" s="2" t="n"/>
      <c r="AR597" s="2" t="n"/>
      <c r="AS597" s="2" t="n"/>
      <c r="AT597" s="2" t="n"/>
      <c r="AU597" s="2" t="n"/>
      <c r="AV597" s="2" t="n"/>
      <c r="AW597" s="2" t="n"/>
      <c r="AX597" s="2" t="n"/>
      <c r="AY597" s="2" t="n"/>
      <c r="AZ597" s="2" t="n"/>
      <c r="BA597" s="2" t="n"/>
      <c r="BB597" s="2" t="n"/>
      <c r="BC597" s="2" t="n"/>
      <c r="BD597" s="2" t="n"/>
      <c r="BE597" s="2" t="n"/>
      <c r="BF597" s="2" t="n"/>
      <c r="BG597" s="2" t="n"/>
      <c r="BH597" s="2" t="n"/>
      <c r="BI597" s="2" t="n"/>
      <c r="BJ597" s="2" t="n"/>
      <c r="BK597" s="2" t="n"/>
      <c r="BL597" s="2" t="n"/>
      <c r="BM597" s="2" t="n"/>
      <c r="BN597" s="2" t="n"/>
      <c r="BO597" s="2" t="n"/>
      <c r="BP597" s="2" t="n"/>
      <c r="BQ597" s="2" t="n"/>
      <c r="BR597" s="2" t="n"/>
      <c r="BS597" s="2" t="n"/>
      <c r="BT597" s="2" t="n"/>
      <c r="BU597" s="2" t="n"/>
      <c r="BV597" s="2" t="n"/>
      <c r="BW597" s="2" t="n"/>
      <c r="BX597" s="40" t="n"/>
      <c r="BY597" s="40" t="n"/>
      <c r="BZ597" s="40" t="n"/>
      <c r="CA597" s="40" t="n"/>
      <c r="CB597" s="40" t="n"/>
      <c r="CC597" s="40" t="n"/>
      <c r="CD597" s="40" t="n"/>
      <c r="CE597" s="40" t="n"/>
      <c r="CF597" s="40" t="n"/>
    </row>
    <row r="598" ht="16.5" customFormat="1" customHeight="1" s="41" thickBot="1">
      <c r="A598" s="275" t="inlineStr">
        <is>
          <t>PROFIT</t>
        </is>
      </c>
      <c r="B598" s="276" t="n"/>
      <c r="C598" s="277" t="n"/>
      <c r="D598" s="278" t="n">
        <v>0.05</v>
      </c>
      <c r="E598" s="277" t="n"/>
      <c r="F598" s="277" t="n"/>
      <c r="G598" s="278" t="n"/>
      <c r="H598" s="278" t="n"/>
      <c r="I598" s="278" t="n"/>
      <c r="J598" s="280" t="n"/>
      <c r="K598" s="278" t="n"/>
      <c r="L598" s="278" t="n"/>
      <c r="M598" s="278" t="n"/>
      <c r="N598" s="435">
        <f>N596*D598</f>
        <v/>
      </c>
      <c r="O598" s="2" t="n"/>
      <c r="P598" s="2" t="n"/>
      <c r="Q598" s="2" t="n"/>
      <c r="R598" s="2" t="n"/>
      <c r="S598" s="2" t="n"/>
      <c r="T598" s="2" t="n"/>
      <c r="U598" s="2" t="n"/>
      <c r="V598" s="2" t="n"/>
      <c r="W598" s="2" t="n"/>
      <c r="X598" s="2" t="n"/>
      <c r="Y598" s="2" t="n"/>
      <c r="Z598" s="2" t="n"/>
      <c r="AA598" s="2" t="n"/>
      <c r="AB598" s="2" t="n"/>
      <c r="AC598" s="2" t="n"/>
      <c r="AD598" s="2" t="n"/>
      <c r="AE598" s="2" t="n"/>
      <c r="AF598" s="2" t="n"/>
      <c r="AG598" s="2" t="n"/>
      <c r="AH598" s="2" t="n"/>
      <c r="AI598" s="2" t="n"/>
      <c r="AJ598" s="2" t="n"/>
      <c r="AK598" s="2" t="n"/>
      <c r="AL598" s="2" t="n"/>
      <c r="AM598" s="2" t="n"/>
      <c r="AN598" s="2" t="n"/>
      <c r="AO598" s="2" t="n"/>
      <c r="AP598" s="2" t="n"/>
      <c r="AQ598" s="2" t="n"/>
      <c r="AR598" s="2" t="n"/>
      <c r="AS598" s="2" t="n"/>
      <c r="AT598" s="2" t="n"/>
      <c r="AU598" s="2" t="n"/>
      <c r="AV598" s="2" t="n"/>
      <c r="AW598" s="2" t="n"/>
      <c r="AX598" s="2" t="n"/>
      <c r="AY598" s="2" t="n"/>
      <c r="AZ598" s="2" t="n"/>
      <c r="BA598" s="2" t="n"/>
      <c r="BB598" s="2" t="n"/>
      <c r="BC598" s="2" t="n"/>
      <c r="BD598" s="2" t="n"/>
      <c r="BE598" s="2" t="n"/>
      <c r="BF598" s="2" t="n"/>
      <c r="BG598" s="2" t="n"/>
      <c r="BH598" s="2" t="n"/>
      <c r="BI598" s="2" t="n"/>
      <c r="BJ598" s="2" t="n"/>
      <c r="BK598" s="2" t="n"/>
      <c r="BL598" s="2" t="n"/>
      <c r="BM598" s="2" t="n"/>
      <c r="BN598" s="2" t="n"/>
      <c r="BO598" s="2" t="n"/>
      <c r="BP598" s="2" t="n"/>
      <c r="BQ598" s="2" t="n"/>
      <c r="BR598" s="2" t="n"/>
      <c r="BS598" s="2" t="n"/>
      <c r="BT598" s="2" t="n"/>
      <c r="BU598" s="2" t="n"/>
      <c r="BV598" s="2" t="n"/>
      <c r="BW598" s="2" t="n"/>
      <c r="BX598" s="40" t="n"/>
      <c r="BY598" s="40" t="n"/>
      <c r="BZ598" s="40" t="n"/>
      <c r="CA598" s="40" t="n"/>
      <c r="CB598" s="40" t="n"/>
      <c r="CC598" s="40" t="n"/>
      <c r="CD598" s="40" t="n"/>
      <c r="CE598" s="40" t="n"/>
      <c r="CF598" s="40" t="n"/>
    </row>
    <row r="599" ht="16.5" customFormat="1" customHeight="1" s="41" thickBot="1">
      <c r="A599" s="275" t="inlineStr">
        <is>
          <t>INSURANCE</t>
        </is>
      </c>
      <c r="B599" s="276" t="n"/>
      <c r="C599" s="277" t="n"/>
      <c r="D599" s="278" t="n">
        <v>0</v>
      </c>
      <c r="E599" s="277" t="n"/>
      <c r="F599" s="277" t="n"/>
      <c r="G599" s="278" t="n"/>
      <c r="H599" s="278" t="n"/>
      <c r="I599" s="278" t="n"/>
      <c r="J599" s="280" t="n"/>
      <c r="K599" s="278" t="n"/>
      <c r="L599" s="278" t="n"/>
      <c r="M599" s="278" t="n"/>
      <c r="N599" s="435">
        <f>N596*D599</f>
        <v/>
      </c>
      <c r="O599" s="2" t="n"/>
      <c r="P599" s="2" t="n"/>
      <c r="Q599" s="2" t="n"/>
      <c r="R599" s="2" t="n"/>
      <c r="S599" s="2" t="n"/>
      <c r="T599" s="2" t="n"/>
      <c r="U599" s="2" t="n"/>
      <c r="V599" s="2" t="n"/>
      <c r="W599" s="2" t="n"/>
      <c r="X599" s="2" t="n"/>
      <c r="Y599" s="2" t="n"/>
      <c r="Z599" s="2" t="n"/>
      <c r="AA599" s="2" t="n"/>
      <c r="AB599" s="2" t="n"/>
      <c r="AC599" s="2" t="n"/>
      <c r="AD599" s="2" t="n"/>
      <c r="AE599" s="2" t="n"/>
      <c r="AF599" s="2" t="n"/>
      <c r="AG599" s="2" t="n"/>
      <c r="AH599" s="2" t="n"/>
      <c r="AI599" s="2" t="n"/>
      <c r="AJ599" s="2" t="n"/>
      <c r="AK599" s="2" t="n"/>
      <c r="AL599" s="2" t="n"/>
      <c r="AM599" s="2" t="n"/>
      <c r="AN599" s="2" t="n"/>
      <c r="AO599" s="2" t="n"/>
      <c r="AP599" s="2" t="n"/>
      <c r="AQ599" s="2" t="n"/>
      <c r="AR599" s="2" t="n"/>
      <c r="AS599" s="2" t="n"/>
      <c r="AT599" s="2" t="n"/>
      <c r="AU599" s="2" t="n"/>
      <c r="AV599" s="2" t="n"/>
      <c r="AW599" s="2" t="n"/>
      <c r="AX599" s="2" t="n"/>
      <c r="AY599" s="2" t="n"/>
      <c r="AZ599" s="2" t="n"/>
      <c r="BA599" s="2" t="n"/>
      <c r="BB599" s="2" t="n"/>
      <c r="BC599" s="2" t="n"/>
      <c r="BD599" s="2" t="n"/>
      <c r="BE599" s="2" t="n"/>
      <c r="BF599" s="2" t="n"/>
      <c r="BG599" s="2" t="n"/>
      <c r="BH599" s="2" t="n"/>
      <c r="BI599" s="2" t="n"/>
      <c r="BJ599" s="2" t="n"/>
      <c r="BK599" s="2" t="n"/>
      <c r="BL599" s="2" t="n"/>
      <c r="BM599" s="2" t="n"/>
      <c r="BN599" s="2" t="n"/>
      <c r="BO599" s="2" t="n"/>
      <c r="BP599" s="2" t="n"/>
      <c r="BQ599" s="2" t="n"/>
      <c r="BR599" s="2" t="n"/>
      <c r="BS599" s="2" t="n"/>
      <c r="BT599" s="2" t="n"/>
      <c r="BU599" s="2" t="n"/>
      <c r="BV599" s="2" t="n"/>
      <c r="BW599" s="2" t="n"/>
      <c r="BX599" s="40" t="n"/>
      <c r="BY599" s="40" t="n"/>
      <c r="BZ599" s="40" t="n"/>
      <c r="CA599" s="40" t="n"/>
      <c r="CB599" s="40" t="n"/>
      <c r="CC599" s="40" t="n"/>
      <c r="CD599" s="40" t="n"/>
      <c r="CE599" s="40" t="n"/>
      <c r="CF599" s="40" t="n"/>
    </row>
    <row r="600" ht="16.5" customFormat="1" customHeight="1" s="41" thickBot="1">
      <c r="A600" s="275" t="inlineStr">
        <is>
          <t>CONTINGENCY</t>
        </is>
      </c>
      <c r="B600" s="276" t="n"/>
      <c r="C600" s="277" t="n"/>
      <c r="D600" s="278" t="n">
        <v>0</v>
      </c>
      <c r="E600" s="277" t="n"/>
      <c r="F600" s="277" t="n"/>
      <c r="G600" s="278" t="n"/>
      <c r="H600" s="278" t="n"/>
      <c r="I600" s="278" t="n"/>
      <c r="J600" s="280" t="n"/>
      <c r="K600" s="278" t="n"/>
      <c r="L600" s="278" t="n"/>
      <c r="M600" s="278" t="n"/>
      <c r="N600" s="435">
        <f>N596*D600</f>
        <v/>
      </c>
      <c r="O600" s="2" t="n"/>
      <c r="P600" s="2" t="n"/>
      <c r="Q600" s="2" t="n"/>
      <c r="R600" s="2" t="n"/>
      <c r="S600" s="2" t="n"/>
      <c r="T600" s="2" t="n"/>
      <c r="U600" s="2" t="n"/>
      <c r="V600" s="2" t="n"/>
      <c r="W600" s="2" t="n"/>
      <c r="X600" s="2" t="n"/>
      <c r="Y600" s="2" t="n"/>
      <c r="Z600" s="2" t="n"/>
      <c r="AA600" s="2" t="n"/>
      <c r="AB600" s="2" t="n"/>
      <c r="AC600" s="2" t="n"/>
      <c r="AD600" s="2" t="n"/>
      <c r="AE600" s="2" t="n"/>
      <c r="AF600" s="2" t="n"/>
      <c r="AG600" s="2" t="n"/>
      <c r="AH600" s="2" t="n"/>
      <c r="AI600" s="2" t="n"/>
      <c r="AJ600" s="2" t="n"/>
      <c r="AK600" s="2" t="n"/>
      <c r="AL600" s="2" t="n"/>
      <c r="AM600" s="2" t="n"/>
      <c r="AN600" s="2" t="n"/>
      <c r="AO600" s="2" t="n"/>
      <c r="AP600" s="2" t="n"/>
      <c r="AQ600" s="2" t="n"/>
      <c r="AR600" s="2" t="n"/>
      <c r="AS600" s="2" t="n"/>
      <c r="AT600" s="2" t="n"/>
      <c r="AU600" s="2" t="n"/>
      <c r="AV600" s="2" t="n"/>
      <c r="AW600" s="2" t="n"/>
      <c r="AX600" s="2" t="n"/>
      <c r="AY600" s="2" t="n"/>
      <c r="AZ600" s="2" t="n"/>
      <c r="BA600" s="2" t="n"/>
      <c r="BB600" s="2" t="n"/>
      <c r="BC600" s="2" t="n"/>
      <c r="BD600" s="2" t="n"/>
      <c r="BE600" s="2" t="n"/>
      <c r="BF600" s="2" t="n"/>
      <c r="BG600" s="2" t="n"/>
      <c r="BH600" s="2" t="n"/>
      <c r="BI600" s="2" t="n"/>
      <c r="BJ600" s="2" t="n"/>
      <c r="BK600" s="2" t="n"/>
      <c r="BL600" s="2" t="n"/>
      <c r="BM600" s="2" t="n"/>
      <c r="BN600" s="2" t="n"/>
      <c r="BO600" s="2" t="n"/>
      <c r="BP600" s="2" t="n"/>
      <c r="BQ600" s="2" t="n"/>
      <c r="BR600" s="2" t="n"/>
      <c r="BS600" s="2" t="n"/>
      <c r="BT600" s="2" t="n"/>
      <c r="BU600" s="2" t="n"/>
      <c r="BV600" s="2" t="n"/>
      <c r="BW600" s="2" t="n"/>
      <c r="BX600" s="40" t="n"/>
      <c r="BY600" s="40" t="n"/>
      <c r="BZ600" s="40" t="n"/>
      <c r="CA600" s="40" t="n"/>
      <c r="CB600" s="40" t="n"/>
      <c r="CC600" s="40" t="n"/>
      <c r="CD600" s="40" t="n"/>
      <c r="CE600" s="40" t="n"/>
      <c r="CF600" s="40" t="n"/>
    </row>
    <row r="601" ht="16.5" customFormat="1" customHeight="1" s="41" thickBot="1">
      <c r="A601" s="275" t="inlineStr">
        <is>
          <t>NET TOTAL</t>
        </is>
      </c>
      <c r="B601" s="276" t="n"/>
      <c r="C601" s="277" t="n"/>
      <c r="D601" s="277" t="n"/>
      <c r="E601" s="277" t="n"/>
      <c r="F601" s="277" t="n"/>
      <c r="G601" s="277" t="n"/>
      <c r="H601" s="277" t="n"/>
      <c r="I601" s="277" t="n"/>
      <c r="J601" s="277" t="n"/>
      <c r="K601" s="278" t="n"/>
      <c r="L601" s="278" t="n"/>
      <c r="M601" s="278" t="n"/>
      <c r="N601" s="435">
        <f>SUM(N596:N600)</f>
        <v/>
      </c>
      <c r="O601" s="2" t="n"/>
      <c r="P601" s="2" t="n"/>
      <c r="Q601" s="2" t="n"/>
      <c r="R601" s="2" t="n"/>
      <c r="S601" s="2" t="n"/>
      <c r="T601" s="2" t="n"/>
      <c r="U601" s="2" t="n"/>
      <c r="V601" s="2" t="n"/>
      <c r="W601" s="2" t="n"/>
      <c r="X601" s="2" t="n"/>
      <c r="Y601" s="2" t="n"/>
      <c r="Z601" s="2" t="n"/>
      <c r="AA601" s="2" t="n"/>
      <c r="AB601" s="2" t="n"/>
      <c r="AC601" s="2" t="n"/>
      <c r="AD601" s="2" t="n"/>
      <c r="AE601" s="2" t="n"/>
      <c r="AF601" s="2" t="n"/>
      <c r="AG601" s="2" t="n"/>
      <c r="AH601" s="2" t="n"/>
      <c r="AI601" s="2" t="n"/>
      <c r="AJ601" s="2" t="n"/>
      <c r="AK601" s="2" t="n"/>
      <c r="AL601" s="2" t="n"/>
      <c r="AM601" s="2" t="n"/>
      <c r="AN601" s="2" t="n"/>
      <c r="AO601" s="2" t="n"/>
      <c r="AP601" s="2" t="n"/>
      <c r="AQ601" s="2" t="n"/>
      <c r="AR601" s="2" t="n"/>
      <c r="AS601" s="2" t="n"/>
      <c r="AT601" s="2" t="n"/>
      <c r="AU601" s="2" t="n"/>
      <c r="AV601" s="2" t="n"/>
      <c r="AW601" s="2" t="n"/>
      <c r="AX601" s="2" t="n"/>
      <c r="AY601" s="2" t="n"/>
      <c r="AZ601" s="2" t="n"/>
      <c r="BA601" s="2" t="n"/>
      <c r="BB601" s="2" t="n"/>
      <c r="BC601" s="2" t="n"/>
      <c r="BD601" s="2" t="n"/>
      <c r="BE601" s="2" t="n"/>
      <c r="BF601" s="2" t="n"/>
      <c r="BG601" s="2" t="n"/>
      <c r="BH601" s="2" t="n"/>
      <c r="BI601" s="2" t="n"/>
      <c r="BJ601" s="2" t="n"/>
      <c r="BK601" s="2" t="n"/>
      <c r="BL601" s="2" t="n"/>
      <c r="BM601" s="2" t="n"/>
      <c r="BN601" s="2" t="n"/>
      <c r="BO601" s="2" t="n"/>
      <c r="BP601" s="2" t="n"/>
      <c r="BQ601" s="2" t="n"/>
      <c r="BR601" s="2" t="n"/>
      <c r="BS601" s="2" t="n"/>
      <c r="BT601" s="2" t="n"/>
      <c r="BU601" s="2" t="n"/>
      <c r="BV601" s="2" t="n"/>
      <c r="BW601" s="2" t="n"/>
      <c r="BX601" s="40" t="n"/>
      <c r="BY601" s="40" t="n"/>
      <c r="BZ601" s="40" t="n"/>
      <c r="CA601" s="40" t="n"/>
      <c r="CB601" s="40" t="n"/>
      <c r="CC601" s="40" t="n"/>
      <c r="CD601" s="40" t="n"/>
      <c r="CE601" s="40" t="n"/>
      <c r="CF601" s="40" t="n"/>
    </row>
    <row r="602" ht="15.75" customFormat="1" customHeight="1" s="41">
      <c r="A602" s="1">
        <f>IF(F602&lt;&gt;"",1+MAX(#REF!),"")</f>
        <v/>
      </c>
      <c r="B602" s="3" t="n"/>
      <c r="C602" s="20" t="n"/>
      <c r="D602" s="436" t="n"/>
      <c r="E602" s="22" t="n"/>
      <c r="F602" s="23" t="n"/>
      <c r="G602" s="24" t="n"/>
      <c r="H602" s="437" t="n"/>
      <c r="I602" s="438" t="n"/>
      <c r="J602" s="437" t="n"/>
      <c r="K602" s="437" t="n"/>
      <c r="L602" s="439" t="n"/>
      <c r="M602" s="439" t="n"/>
      <c r="O602" s="2" t="n"/>
      <c r="P602" s="2" t="n"/>
      <c r="Q602" s="2" t="n"/>
      <c r="R602" s="2" t="n"/>
      <c r="S602" s="2" t="n"/>
      <c r="T602" s="2" t="n"/>
      <c r="U602" s="2" t="n"/>
      <c r="V602" s="2" t="n"/>
      <c r="W602" s="2" t="n"/>
      <c r="X602" s="2" t="n"/>
      <c r="Y602" s="2" t="n"/>
      <c r="Z602" s="2" t="n"/>
      <c r="AA602" s="2" t="n"/>
      <c r="AB602" s="2" t="n"/>
      <c r="AC602" s="2" t="n"/>
      <c r="AD602" s="2" t="n"/>
      <c r="AE602" s="2" t="n"/>
      <c r="AF602" s="2" t="n"/>
      <c r="AG602" s="2" t="n"/>
      <c r="AH602" s="2" t="n"/>
      <c r="AI602" s="2" t="n"/>
      <c r="AJ602" s="2" t="n"/>
      <c r="AK602" s="2" t="n"/>
      <c r="AL602" s="2" t="n"/>
      <c r="AM602" s="2" t="n"/>
      <c r="AN602" s="2" t="n"/>
      <c r="AO602" s="2" t="n"/>
      <c r="AP602" s="2" t="n"/>
      <c r="AQ602" s="2" t="n"/>
      <c r="AR602" s="2" t="n"/>
      <c r="AS602" s="2" t="n"/>
      <c r="AT602" s="2" t="n"/>
      <c r="AU602" s="2" t="n"/>
      <c r="AV602" s="2" t="n"/>
      <c r="AW602" s="2" t="n"/>
      <c r="AX602" s="2" t="n"/>
      <c r="AY602" s="2" t="n"/>
      <c r="AZ602" s="2" t="n"/>
      <c r="BA602" s="2" t="n"/>
      <c r="BB602" s="2" t="n"/>
      <c r="BC602" s="2" t="n"/>
      <c r="BD602" s="2" t="n"/>
      <c r="BE602" s="2" t="n"/>
      <c r="BF602" s="2" t="n"/>
      <c r="BG602" s="2" t="n"/>
      <c r="BH602" s="2" t="n"/>
      <c r="BI602" s="2" t="n"/>
      <c r="BJ602" s="2" t="n"/>
      <c r="BK602" s="2" t="n"/>
      <c r="BL602" s="2" t="n"/>
      <c r="BM602" s="2" t="n"/>
      <c r="BN602" s="2" t="n"/>
      <c r="BO602" s="2" t="n"/>
      <c r="BP602" s="2" t="n"/>
      <c r="BQ602" s="2" t="n"/>
      <c r="BR602" s="2" t="n"/>
      <c r="BS602" s="2" t="n"/>
      <c r="BT602" s="2" t="n"/>
      <c r="BU602" s="2" t="n"/>
      <c r="BV602" s="2" t="n"/>
      <c r="BW602" s="2" t="n"/>
      <c r="BX602" s="40" t="n"/>
      <c r="BY602" s="40" t="n"/>
      <c r="BZ602" s="40" t="n"/>
      <c r="CA602" s="40" t="n"/>
      <c r="CB602" s="40" t="n"/>
      <c r="CC602" s="40" t="n"/>
      <c r="CD602" s="40" t="n"/>
      <c r="CE602" s="40" t="n"/>
      <c r="CF602" s="40" t="n"/>
    </row>
    <row r="603" ht="15.75" customFormat="1" customHeight="1" s="41">
      <c r="A603" s="1">
        <f>IF(F603&lt;&gt;"",1+MAX($A$602:A602),"")</f>
        <v/>
      </c>
      <c r="B603" s="3" t="n"/>
      <c r="C603" s="20" t="n"/>
      <c r="D603" s="436" t="n"/>
      <c r="E603" s="22" t="n"/>
      <c r="F603" s="23" t="n"/>
      <c r="G603" s="24" t="n"/>
      <c r="H603" s="437" t="n"/>
      <c r="I603" s="438" t="n"/>
      <c r="J603" s="437" t="n"/>
      <c r="K603" s="437" t="n"/>
      <c r="L603" s="439" t="n"/>
      <c r="M603" s="439" t="n"/>
      <c r="O603" s="2" t="n"/>
      <c r="P603" s="2" t="n"/>
      <c r="Q603" s="2" t="n"/>
      <c r="R603" s="2" t="n"/>
      <c r="S603" s="2" t="n"/>
      <c r="T603" s="2" t="n"/>
      <c r="U603" s="2" t="n"/>
      <c r="V603" s="2" t="n"/>
      <c r="W603" s="2" t="n"/>
      <c r="X603" s="2" t="n"/>
      <c r="Y603" s="2" t="n"/>
      <c r="Z603" s="2" t="n"/>
      <c r="AA603" s="2" t="n"/>
      <c r="AB603" s="2" t="n"/>
      <c r="AC603" s="2" t="n"/>
      <c r="AD603" s="2" t="n"/>
      <c r="AE603" s="2" t="n"/>
      <c r="AF603" s="2" t="n"/>
      <c r="AG603" s="2" t="n"/>
      <c r="AH603" s="2" t="n"/>
      <c r="AI603" s="2" t="n"/>
      <c r="AJ603" s="2" t="n"/>
      <c r="AK603" s="2" t="n"/>
      <c r="AL603" s="2" t="n"/>
      <c r="AM603" s="2" t="n"/>
      <c r="AN603" s="2" t="n"/>
      <c r="AO603" s="2" t="n"/>
      <c r="AP603" s="2" t="n"/>
      <c r="AQ603" s="2" t="n"/>
      <c r="AR603" s="2" t="n"/>
      <c r="AS603" s="2" t="n"/>
      <c r="AT603" s="2" t="n"/>
      <c r="AU603" s="2" t="n"/>
      <c r="AV603" s="2" t="n"/>
      <c r="AW603" s="2" t="n"/>
      <c r="AX603" s="2" t="n"/>
      <c r="AY603" s="2" t="n"/>
      <c r="AZ603" s="2" t="n"/>
      <c r="BA603" s="2" t="n"/>
      <c r="BB603" s="2" t="n"/>
      <c r="BC603" s="2" t="n"/>
      <c r="BD603" s="2" t="n"/>
      <c r="BE603" s="2" t="n"/>
      <c r="BF603" s="2" t="n"/>
      <c r="BG603" s="2" t="n"/>
      <c r="BH603" s="2" t="n"/>
      <c r="BI603" s="2" t="n"/>
      <c r="BJ603" s="2" t="n"/>
      <c r="BK603" s="2" t="n"/>
      <c r="BL603" s="2" t="n"/>
      <c r="BM603" s="2" t="n"/>
      <c r="BN603" s="2" t="n"/>
      <c r="BO603" s="2" t="n"/>
      <c r="BP603" s="2" t="n"/>
      <c r="BQ603" s="2" t="n"/>
      <c r="BR603" s="2" t="n"/>
      <c r="BS603" s="2" t="n"/>
      <c r="BT603" s="2" t="n"/>
      <c r="BU603" s="2" t="n"/>
      <c r="BV603" s="2" t="n"/>
      <c r="BW603" s="2" t="n"/>
      <c r="BX603" s="40" t="n"/>
      <c r="BY603" s="40" t="n"/>
      <c r="BZ603" s="40" t="n"/>
      <c r="CA603" s="40" t="n"/>
      <c r="CB603" s="40" t="n"/>
      <c r="CC603" s="40" t="n"/>
      <c r="CD603" s="40" t="n"/>
      <c r="CE603" s="40" t="n"/>
      <c r="CF603" s="40" t="n"/>
    </row>
    <row r="604" ht="15.75" customFormat="1" customHeight="1" s="41">
      <c r="A604" s="1">
        <f>IF(F604&lt;&gt;"",1+MAX($A$602:A603),"")</f>
        <v/>
      </c>
      <c r="B604" s="3" t="n"/>
      <c r="C604" s="20" t="n"/>
      <c r="D604" s="436" t="n"/>
      <c r="E604" s="22" t="n"/>
      <c r="F604" s="23" t="n"/>
      <c r="G604" s="24" t="n"/>
      <c r="H604" s="437" t="n"/>
      <c r="I604" s="438" t="n"/>
      <c r="J604" s="437" t="n"/>
      <c r="K604" s="437" t="n"/>
      <c r="L604" s="439" t="n"/>
      <c r="M604" s="439" t="n"/>
      <c r="O604" s="2" t="n"/>
      <c r="P604" s="2" t="n"/>
      <c r="Q604" s="2" t="n"/>
      <c r="R604" s="2" t="n"/>
      <c r="S604" s="2" t="n"/>
      <c r="T604" s="2" t="n"/>
      <c r="U604" s="2" t="n"/>
      <c r="V604" s="2" t="n"/>
      <c r="W604" s="2" t="n"/>
      <c r="X604" s="2" t="n"/>
      <c r="Y604" s="2" t="n"/>
      <c r="Z604" s="2" t="n"/>
      <c r="AA604" s="2" t="n"/>
      <c r="AB604" s="2" t="n"/>
      <c r="AC604" s="2" t="n"/>
      <c r="AD604" s="2" t="n"/>
      <c r="AE604" s="2" t="n"/>
      <c r="AF604" s="2" t="n"/>
      <c r="AG604" s="2" t="n"/>
      <c r="AH604" s="2" t="n"/>
      <c r="AI604" s="2" t="n"/>
      <c r="AJ604" s="2" t="n"/>
      <c r="AK604" s="2" t="n"/>
      <c r="AL604" s="2" t="n"/>
      <c r="AM604" s="2" t="n"/>
      <c r="AN604" s="2" t="n"/>
      <c r="AO604" s="2" t="n"/>
      <c r="AP604" s="2" t="n"/>
      <c r="AQ604" s="2" t="n"/>
      <c r="AR604" s="2" t="n"/>
      <c r="AS604" s="2" t="n"/>
      <c r="AT604" s="2" t="n"/>
      <c r="AU604" s="2" t="n"/>
      <c r="AV604" s="2" t="n"/>
      <c r="AW604" s="2" t="n"/>
      <c r="AX604" s="2" t="n"/>
      <c r="AY604" s="2" t="n"/>
      <c r="AZ604" s="2" t="n"/>
      <c r="BA604" s="2" t="n"/>
      <c r="BB604" s="2" t="n"/>
      <c r="BC604" s="2" t="n"/>
      <c r="BD604" s="2" t="n"/>
      <c r="BE604" s="2" t="n"/>
      <c r="BF604" s="2" t="n"/>
      <c r="BG604" s="2" t="n"/>
      <c r="BH604" s="2" t="n"/>
      <c r="BI604" s="2" t="n"/>
      <c r="BJ604" s="2" t="n"/>
      <c r="BK604" s="2" t="n"/>
      <c r="BL604" s="2" t="n"/>
      <c r="BM604" s="2" t="n"/>
      <c r="BN604" s="2" t="n"/>
      <c r="BO604" s="2" t="n"/>
      <c r="BP604" s="2" t="n"/>
      <c r="BQ604" s="2" t="n"/>
      <c r="BR604" s="2" t="n"/>
      <c r="BS604" s="2" t="n"/>
      <c r="BT604" s="2" t="n"/>
      <c r="BU604" s="2" t="n"/>
      <c r="BV604" s="2" t="n"/>
      <c r="BW604" s="2" t="n"/>
      <c r="BX604" s="40" t="n"/>
      <c r="BY604" s="40" t="n"/>
      <c r="BZ604" s="40" t="n"/>
      <c r="CA604" s="40" t="n"/>
      <c r="CB604" s="40" t="n"/>
      <c r="CC604" s="40" t="n"/>
      <c r="CD604" s="40" t="n"/>
      <c r="CE604" s="40" t="n"/>
      <c r="CF604" s="40" t="n"/>
    </row>
    <row r="605" ht="15.75" customFormat="1" customHeight="1" s="41">
      <c r="A605" s="1">
        <f>IF(F605&lt;&gt;"",1+MAX($A$602:A604),"")</f>
        <v/>
      </c>
      <c r="B605" s="3" t="n"/>
      <c r="C605" s="20" t="n"/>
      <c r="D605" s="436" t="n"/>
      <c r="E605" s="22" t="n"/>
      <c r="F605" s="23" t="n"/>
      <c r="G605" s="24" t="n"/>
      <c r="H605" s="437" t="n"/>
      <c r="I605" s="438" t="n"/>
      <c r="J605" s="437" t="n"/>
      <c r="K605" s="437" t="n"/>
      <c r="L605" s="439" t="n"/>
      <c r="M605" s="439" t="n"/>
      <c r="O605" s="2" t="n"/>
      <c r="P605" s="2" t="n"/>
      <c r="Q605" s="2" t="n"/>
      <c r="R605" s="2" t="n"/>
      <c r="S605" s="2" t="n"/>
      <c r="T605" s="2" t="n"/>
      <c r="U605" s="2" t="n"/>
      <c r="V605" s="2" t="n"/>
      <c r="W605" s="2" t="n"/>
      <c r="X605" s="2" t="n"/>
      <c r="Y605" s="2" t="n"/>
      <c r="Z605" s="2" t="n"/>
      <c r="AA605" s="2" t="n"/>
      <c r="AB605" s="2" t="n"/>
      <c r="AC605" s="2" t="n"/>
      <c r="AD605" s="2" t="n"/>
      <c r="AE605" s="2" t="n"/>
      <c r="AF605" s="2" t="n"/>
      <c r="AG605" s="2" t="n"/>
      <c r="AH605" s="2" t="n"/>
      <c r="AI605" s="2" t="n"/>
      <c r="AJ605" s="2" t="n"/>
      <c r="AK605" s="2" t="n"/>
      <c r="AL605" s="2" t="n"/>
      <c r="AM605" s="2" t="n"/>
      <c r="AN605" s="2" t="n"/>
      <c r="AO605" s="2" t="n"/>
      <c r="AP605" s="2" t="n"/>
      <c r="AQ605" s="2" t="n"/>
      <c r="AR605" s="2" t="n"/>
      <c r="AS605" s="2" t="n"/>
      <c r="AT605" s="2" t="n"/>
      <c r="AU605" s="2" t="n"/>
      <c r="AV605" s="2" t="n"/>
      <c r="AW605" s="2" t="n"/>
      <c r="AX605" s="2" t="n"/>
      <c r="AY605" s="2" t="n"/>
      <c r="AZ605" s="2" t="n"/>
      <c r="BA605" s="2" t="n"/>
      <c r="BB605" s="2" t="n"/>
      <c r="BC605" s="2" t="n"/>
      <c r="BD605" s="2" t="n"/>
      <c r="BE605" s="2" t="n"/>
      <c r="BF605" s="2" t="n"/>
      <c r="BG605" s="2" t="n"/>
      <c r="BH605" s="2" t="n"/>
      <c r="BI605" s="2" t="n"/>
      <c r="BJ605" s="2" t="n"/>
      <c r="BK605" s="2" t="n"/>
      <c r="BL605" s="2" t="n"/>
      <c r="BM605" s="2" t="n"/>
      <c r="BN605" s="2" t="n"/>
      <c r="BO605" s="2" t="n"/>
      <c r="BP605" s="2" t="n"/>
      <c r="BQ605" s="2" t="n"/>
      <c r="BR605" s="2" t="n"/>
      <c r="BS605" s="2" t="n"/>
      <c r="BT605" s="2" t="n"/>
      <c r="BU605" s="2" t="n"/>
      <c r="BV605" s="2" t="n"/>
      <c r="BW605" s="2" t="n"/>
      <c r="BX605" s="40" t="n"/>
      <c r="BY605" s="40" t="n"/>
      <c r="BZ605" s="40" t="n"/>
      <c r="CA605" s="40" t="n"/>
      <c r="CB605" s="40" t="n"/>
      <c r="CC605" s="40" t="n"/>
      <c r="CD605" s="40" t="n"/>
      <c r="CE605" s="40" t="n"/>
      <c r="CF605" s="40" t="n"/>
    </row>
    <row r="606" ht="15.75" customFormat="1" customHeight="1" s="41">
      <c r="A606" s="1">
        <f>IF(F606&lt;&gt;"",1+MAX($A$602:A605),"")</f>
        <v/>
      </c>
      <c r="B606" s="3" t="n"/>
      <c r="C606" s="20" t="n"/>
      <c r="D606" s="436" t="n"/>
      <c r="E606" s="22" t="n"/>
      <c r="F606" s="23" t="n"/>
      <c r="G606" s="24" t="n"/>
      <c r="H606" s="437" t="n"/>
      <c r="I606" s="438" t="n"/>
      <c r="J606" s="437" t="n"/>
      <c r="K606" s="437" t="n"/>
      <c r="L606" s="439" t="n"/>
      <c r="M606" s="439" t="n"/>
      <c r="O606" s="2" t="n"/>
      <c r="P606" s="2" t="n"/>
      <c r="Q606" s="2" t="n"/>
      <c r="R606" s="2" t="n"/>
      <c r="S606" s="2" t="n"/>
      <c r="T606" s="2" t="n"/>
      <c r="U606" s="2" t="n"/>
      <c r="V606" s="2" t="n"/>
      <c r="W606" s="2" t="n"/>
      <c r="X606" s="2" t="n"/>
      <c r="Y606" s="2" t="n"/>
      <c r="Z606" s="2" t="n"/>
      <c r="AA606" s="2" t="n"/>
      <c r="AB606" s="2" t="n"/>
      <c r="AC606" s="2" t="n"/>
      <c r="AD606" s="2" t="n"/>
      <c r="AE606" s="2" t="n"/>
      <c r="AF606" s="2" t="n"/>
      <c r="AG606" s="2" t="n"/>
      <c r="AH606" s="2" t="n"/>
      <c r="AI606" s="2" t="n"/>
      <c r="AJ606" s="2" t="n"/>
      <c r="AK606" s="2" t="n"/>
      <c r="AL606" s="2" t="n"/>
      <c r="AM606" s="2" t="n"/>
      <c r="AN606" s="2" t="n"/>
      <c r="AO606" s="2" t="n"/>
      <c r="AP606" s="2" t="n"/>
      <c r="AQ606" s="2" t="n"/>
      <c r="AR606" s="2" t="n"/>
      <c r="AS606" s="2" t="n"/>
      <c r="AT606" s="2" t="n"/>
      <c r="AU606" s="2" t="n"/>
      <c r="AV606" s="2" t="n"/>
      <c r="AW606" s="2" t="n"/>
      <c r="AX606" s="2" t="n"/>
      <c r="AY606" s="2" t="n"/>
      <c r="AZ606" s="2" t="n"/>
      <c r="BA606" s="2" t="n"/>
      <c r="BB606" s="2" t="n"/>
      <c r="BC606" s="2" t="n"/>
      <c r="BD606" s="2" t="n"/>
      <c r="BE606" s="2" t="n"/>
      <c r="BF606" s="2" t="n"/>
      <c r="BG606" s="2" t="n"/>
      <c r="BH606" s="2" t="n"/>
      <c r="BI606" s="2" t="n"/>
      <c r="BJ606" s="2" t="n"/>
      <c r="BK606" s="2" t="n"/>
      <c r="BL606" s="2" t="n"/>
      <c r="BM606" s="2" t="n"/>
      <c r="BN606" s="2" t="n"/>
      <c r="BO606" s="2" t="n"/>
      <c r="BP606" s="2" t="n"/>
      <c r="BQ606" s="2" t="n"/>
      <c r="BR606" s="2" t="n"/>
      <c r="BS606" s="2" t="n"/>
      <c r="BT606" s="2" t="n"/>
      <c r="BU606" s="2" t="n"/>
      <c r="BV606" s="2" t="n"/>
      <c r="BW606" s="2" t="n"/>
      <c r="BX606" s="40" t="n"/>
      <c r="BY606" s="40" t="n"/>
      <c r="BZ606" s="40" t="n"/>
      <c r="CA606" s="40" t="n"/>
      <c r="CB606" s="40" t="n"/>
      <c r="CC606" s="40" t="n"/>
      <c r="CD606" s="40" t="n"/>
      <c r="CE606" s="40" t="n"/>
      <c r="CF606" s="40" t="n"/>
    </row>
    <row r="607" ht="15.75" customFormat="1" customHeight="1" s="41">
      <c r="A607" s="1">
        <f>IF(F607&lt;&gt;"",1+MAX($A$602:A606),"")</f>
        <v/>
      </c>
      <c r="B607" s="3" t="n"/>
      <c r="C607" s="20" t="n"/>
      <c r="D607" s="436" t="n"/>
      <c r="E607" s="22" t="n"/>
      <c r="F607" s="23" t="n"/>
      <c r="G607" s="24" t="n"/>
      <c r="H607" s="437" t="n"/>
      <c r="I607" s="438" t="n"/>
      <c r="J607" s="437" t="n"/>
      <c r="K607" s="437" t="n"/>
      <c r="L607" s="439" t="n"/>
      <c r="M607" s="439" t="n"/>
      <c r="O607" s="2" t="n"/>
      <c r="P607" s="2" t="n"/>
      <c r="Q607" s="2" t="n"/>
      <c r="R607" s="2" t="n"/>
      <c r="S607" s="2" t="n"/>
      <c r="T607" s="2" t="n"/>
      <c r="U607" s="2" t="n"/>
      <c r="V607" s="2" t="n"/>
      <c r="W607" s="2" t="n"/>
      <c r="X607" s="2" t="n"/>
      <c r="Y607" s="2" t="n"/>
      <c r="Z607" s="2" t="n"/>
      <c r="AA607" s="2" t="n"/>
      <c r="AB607" s="2" t="n"/>
      <c r="AC607" s="2" t="n"/>
      <c r="AD607" s="2" t="n"/>
      <c r="AE607" s="2" t="n"/>
      <c r="AF607" s="2" t="n"/>
      <c r="AG607" s="2" t="n"/>
      <c r="AH607" s="2" t="n"/>
      <c r="AI607" s="2" t="n"/>
      <c r="AJ607" s="2" t="n"/>
      <c r="AK607" s="2" t="n"/>
      <c r="AL607" s="2" t="n"/>
      <c r="AM607" s="2" t="n"/>
      <c r="AN607" s="2" t="n"/>
      <c r="AO607" s="2" t="n"/>
      <c r="AP607" s="2" t="n"/>
      <c r="AQ607" s="2" t="n"/>
      <c r="AR607" s="2" t="n"/>
      <c r="AS607" s="2" t="n"/>
      <c r="AT607" s="2" t="n"/>
      <c r="AU607" s="2" t="n"/>
      <c r="AV607" s="2" t="n"/>
      <c r="AW607" s="2" t="n"/>
      <c r="AX607" s="2" t="n"/>
      <c r="AY607" s="2" t="n"/>
      <c r="AZ607" s="2" t="n"/>
      <c r="BA607" s="2" t="n"/>
      <c r="BB607" s="2" t="n"/>
      <c r="BC607" s="2" t="n"/>
      <c r="BD607" s="2" t="n"/>
      <c r="BE607" s="2" t="n"/>
      <c r="BF607" s="2" t="n"/>
      <c r="BG607" s="2" t="n"/>
      <c r="BH607" s="2" t="n"/>
      <c r="BI607" s="2" t="n"/>
      <c r="BJ607" s="2" t="n"/>
      <c r="BK607" s="2" t="n"/>
      <c r="BL607" s="2" t="n"/>
      <c r="BM607" s="2" t="n"/>
      <c r="BN607" s="2" t="n"/>
      <c r="BO607" s="2" t="n"/>
      <c r="BP607" s="2" t="n"/>
      <c r="BQ607" s="2" t="n"/>
      <c r="BR607" s="2" t="n"/>
      <c r="BS607" s="2" t="n"/>
      <c r="BT607" s="2" t="n"/>
      <c r="BU607" s="2" t="n"/>
      <c r="BV607" s="2" t="n"/>
      <c r="BW607" s="2" t="n"/>
      <c r="BX607" s="40" t="n"/>
      <c r="BY607" s="40" t="n"/>
      <c r="BZ607" s="40" t="n"/>
      <c r="CA607" s="40" t="n"/>
      <c r="CB607" s="40" t="n"/>
      <c r="CC607" s="40" t="n"/>
      <c r="CD607" s="40" t="n"/>
      <c r="CE607" s="40" t="n"/>
      <c r="CF607" s="40" t="n"/>
    </row>
    <row r="608" customFormat="1" s="41">
      <c r="A608" s="1">
        <f>IF(F608&lt;&gt;"",1+MAX($A$602:A607),"")</f>
        <v/>
      </c>
      <c r="B608" s="3" t="n"/>
      <c r="C608" s="20" t="n"/>
      <c r="D608" s="436" t="n"/>
      <c r="E608" s="22" t="n"/>
      <c r="F608" s="23" t="n"/>
      <c r="G608" s="24" t="n"/>
      <c r="H608" s="437" t="n"/>
      <c r="I608" s="438" t="n"/>
      <c r="J608" s="437" t="n"/>
      <c r="K608" s="437" t="n"/>
      <c r="L608" s="439" t="n"/>
      <c r="M608" s="439" t="n"/>
    </row>
    <row r="609" customFormat="1" s="41">
      <c r="A609" s="1">
        <f>IF(F609&lt;&gt;"",1+MAX($A$602:A608),"")</f>
        <v/>
      </c>
      <c r="B609" s="3" t="n"/>
      <c r="C609" s="20" t="n"/>
      <c r="D609" s="436" t="n"/>
      <c r="E609" s="22" t="n"/>
      <c r="F609" s="23" t="n"/>
      <c r="G609" s="24" t="n"/>
      <c r="H609" s="437" t="n"/>
      <c r="I609" s="438" t="n"/>
      <c r="J609" s="437" t="n"/>
      <c r="K609" s="437" t="n"/>
      <c r="L609" s="439" t="n"/>
      <c r="M609" s="439" t="n"/>
    </row>
    <row r="610" customFormat="1" s="41">
      <c r="A610" s="1">
        <f>IF(F610&lt;&gt;"",1+MAX($A$602:A609),"")</f>
        <v/>
      </c>
      <c r="B610" s="3" t="n"/>
      <c r="C610" s="20" t="n"/>
      <c r="D610" s="436" t="n"/>
      <c r="E610" s="22" t="n"/>
      <c r="F610" s="23" t="n"/>
      <c r="G610" s="24" t="n"/>
      <c r="H610" s="437" t="n"/>
      <c r="I610" s="438" t="n"/>
      <c r="J610" s="437" t="n"/>
      <c r="K610" s="437" t="n"/>
      <c r="L610" s="439" t="n"/>
      <c r="M610" s="439" t="n"/>
    </row>
    <row r="611" customFormat="1" s="41">
      <c r="A611" s="1">
        <f>IF(F611&lt;&gt;"",1+MAX($A$602:A610),"")</f>
        <v/>
      </c>
      <c r="B611" s="3" t="n"/>
      <c r="C611" s="20" t="n"/>
      <c r="D611" s="436" t="n"/>
      <c r="E611" s="22" t="n"/>
      <c r="F611" s="23" t="n"/>
      <c r="G611" s="24" t="n"/>
      <c r="H611" s="437" t="n"/>
      <c r="I611" s="438" t="n"/>
      <c r="J611" s="437" t="n"/>
      <c r="K611" s="437" t="n"/>
      <c r="L611" s="439" t="n"/>
      <c r="M611" s="439" t="n"/>
    </row>
    <row r="612" customFormat="1" s="41">
      <c r="A612" s="1">
        <f>IF(F612&lt;&gt;"",1+MAX($A$602:A611),"")</f>
        <v/>
      </c>
      <c r="B612" s="3" t="n"/>
      <c r="C612" s="20" t="n"/>
      <c r="D612" s="436" t="n"/>
      <c r="E612" s="22" t="n"/>
      <c r="F612" s="23" t="n"/>
      <c r="G612" s="24" t="n"/>
      <c r="H612" s="437" t="n"/>
      <c r="I612" s="438" t="n"/>
      <c r="J612" s="437" t="n"/>
      <c r="K612" s="437" t="n"/>
      <c r="L612" s="439" t="n"/>
      <c r="M612" s="439" t="n"/>
    </row>
    <row r="613" customFormat="1" s="41">
      <c r="A613" s="1">
        <f>IF(F613&lt;&gt;"",1+MAX($A$602:A612),"")</f>
        <v/>
      </c>
      <c r="B613" s="3" t="n"/>
      <c r="C613" s="20" t="n"/>
      <c r="D613" s="436" t="n"/>
      <c r="E613" s="22" t="n"/>
      <c r="F613" s="23" t="n"/>
      <c r="G613" s="24" t="n"/>
      <c r="H613" s="437" t="n"/>
      <c r="I613" s="438" t="n"/>
      <c r="J613" s="437" t="n"/>
      <c r="K613" s="437" t="n"/>
      <c r="L613" s="439" t="n"/>
      <c r="M613" s="439" t="n"/>
    </row>
    <row r="614" customFormat="1" s="41">
      <c r="A614" s="1">
        <f>IF(F614&lt;&gt;"",1+MAX($A$602:A613),"")</f>
        <v/>
      </c>
      <c r="B614" s="3" t="n"/>
      <c r="C614" s="20" t="n"/>
      <c r="D614" s="436" t="n"/>
      <c r="E614" s="22" t="n"/>
      <c r="F614" s="23" t="n"/>
      <c r="G614" s="24" t="n"/>
      <c r="H614" s="437" t="n"/>
      <c r="I614" s="438" t="n"/>
      <c r="J614" s="437" t="n"/>
      <c r="K614" s="437" t="n"/>
      <c r="L614" s="439" t="n"/>
      <c r="M614" s="439" t="n"/>
    </row>
    <row r="615" customFormat="1" s="41">
      <c r="A615" s="1">
        <f>IF(F615&lt;&gt;"",1+MAX($A$602:A614),"")</f>
        <v/>
      </c>
      <c r="B615" s="3" t="n"/>
      <c r="C615" s="20" t="n"/>
      <c r="D615" s="436" t="n"/>
      <c r="E615" s="22" t="n"/>
      <c r="F615" s="23" t="n"/>
      <c r="G615" s="24" t="n"/>
      <c r="H615" s="437" t="n"/>
      <c r="I615" s="438" t="n"/>
      <c r="J615" s="437" t="n"/>
      <c r="K615" s="439" t="n"/>
      <c r="L615" s="439" t="n"/>
      <c r="M615" s="439" t="n"/>
    </row>
    <row r="616" customFormat="1" s="41">
      <c r="A616" s="1">
        <f>IF(F616&lt;&gt;"",1+MAX($A$602:A615),"")</f>
        <v/>
      </c>
      <c r="B616" s="3" t="n"/>
      <c r="C616" s="20" t="n"/>
      <c r="D616" s="436" t="n"/>
      <c r="E616" s="22" t="n"/>
      <c r="F616" s="23" t="n"/>
      <c r="G616" s="24" t="n"/>
      <c r="H616" s="437" t="n"/>
      <c r="I616" s="438" t="n"/>
      <c r="J616" s="437" t="n"/>
      <c r="K616" s="437" t="n"/>
      <c r="L616" s="439" t="n"/>
      <c r="M616" s="439" t="n"/>
    </row>
    <row r="617" customFormat="1" s="41">
      <c r="A617" s="1">
        <f>IF(F617&lt;&gt;"",1+MAX($A$602:A616),"")</f>
        <v/>
      </c>
      <c r="B617" s="3" t="n"/>
      <c r="C617" s="20" t="n"/>
      <c r="D617" s="436" t="n"/>
      <c r="E617" s="22" t="n"/>
      <c r="F617" s="23" t="n"/>
      <c r="G617" s="24" t="n"/>
      <c r="H617" s="437" t="n"/>
      <c r="I617" s="438" t="n"/>
      <c r="J617" s="437" t="n"/>
      <c r="K617" s="437" t="n"/>
      <c r="L617" s="439" t="n"/>
      <c r="M617" s="439" t="n"/>
    </row>
    <row r="618" customFormat="1" s="41">
      <c r="A618" s="1">
        <f>IF(F618&lt;&gt;"",1+MAX($A$602:A617),"")</f>
        <v/>
      </c>
      <c r="B618" s="3" t="n"/>
      <c r="C618" s="20" t="n"/>
      <c r="D618" s="436" t="n"/>
      <c r="E618" s="22" t="n"/>
      <c r="F618" s="23" t="n"/>
      <c r="G618" s="24" t="n"/>
      <c r="H618" s="437" t="n"/>
      <c r="I618" s="438" t="n"/>
      <c r="J618" s="437" t="n"/>
      <c r="K618" s="437" t="n"/>
      <c r="L618" s="439" t="n"/>
      <c r="M618" s="439" t="n"/>
    </row>
    <row r="619" customFormat="1" s="41">
      <c r="A619" s="1">
        <f>IF(F619&lt;&gt;"",1+MAX($A$602:A618),"")</f>
        <v/>
      </c>
      <c r="B619" s="3" t="n"/>
      <c r="C619" s="20" t="n"/>
      <c r="D619" s="436" t="n"/>
      <c r="E619" s="22" t="n"/>
      <c r="F619" s="23" t="n"/>
      <c r="G619" s="24" t="n"/>
      <c r="H619" s="437" t="n"/>
      <c r="I619" s="438" t="n"/>
      <c r="J619" s="437" t="n"/>
      <c r="K619" s="437" t="n"/>
      <c r="L619" s="439" t="n"/>
      <c r="M619" s="439" t="n"/>
    </row>
    <row r="620" customFormat="1" s="41">
      <c r="A620" s="1">
        <f>IF(F620&lt;&gt;"",1+MAX($A$602:A619),"")</f>
        <v/>
      </c>
      <c r="B620" s="3" t="n"/>
      <c r="C620" s="20" t="n"/>
      <c r="D620" s="436" t="n"/>
      <c r="E620" s="22" t="n"/>
      <c r="F620" s="23" t="n"/>
      <c r="G620" s="24" t="n"/>
      <c r="H620" s="437" t="n"/>
      <c r="I620" s="438" t="n"/>
      <c r="J620" s="437" t="n"/>
      <c r="K620" s="437" t="n"/>
      <c r="L620" s="439" t="n"/>
      <c r="M620" s="439" t="n"/>
    </row>
    <row r="621" customFormat="1" s="41">
      <c r="A621" s="1">
        <f>IF(F621&lt;&gt;"",1+MAX($A$602:A620),"")</f>
        <v/>
      </c>
      <c r="B621" s="3" t="n"/>
      <c r="C621" s="20" t="n"/>
      <c r="D621" s="436" t="n"/>
      <c r="E621" s="22" t="n"/>
      <c r="F621" s="23" t="n"/>
      <c r="G621" s="24" t="n"/>
      <c r="H621" s="437" t="n"/>
      <c r="I621" s="438" t="n"/>
      <c r="J621" s="437" t="n"/>
      <c r="K621" s="437" t="n"/>
      <c r="L621" s="439" t="n"/>
      <c r="M621" s="439" t="n"/>
    </row>
    <row r="622" customFormat="1" s="41">
      <c r="A622" s="1">
        <f>IF(F622&lt;&gt;"",1+MAX($A$602:A621),"")</f>
        <v/>
      </c>
      <c r="B622" s="3" t="n"/>
      <c r="C622" s="20" t="n"/>
      <c r="D622" s="436" t="n"/>
      <c r="E622" s="22" t="n"/>
      <c r="F622" s="23" t="n"/>
      <c r="G622" s="24" t="n"/>
      <c r="H622" s="437" t="n"/>
      <c r="I622" s="438" t="n"/>
      <c r="J622" s="437" t="n"/>
      <c r="K622" s="437" t="n"/>
      <c r="L622" s="439" t="n"/>
      <c r="M622" s="439" t="n"/>
    </row>
    <row r="623" customFormat="1" s="41">
      <c r="A623" s="1">
        <f>IF(F623&lt;&gt;"",1+MAX($A$602:A622),"")</f>
        <v/>
      </c>
      <c r="B623" s="3" t="n"/>
      <c r="C623" s="20" t="n"/>
      <c r="D623" s="436" t="n"/>
      <c r="E623" s="22" t="n"/>
      <c r="F623" s="23" t="n"/>
      <c r="G623" s="24" t="n"/>
      <c r="H623" s="437" t="n"/>
      <c r="I623" s="438" t="n"/>
      <c r="J623" s="437" t="n"/>
      <c r="K623" s="437" t="n"/>
      <c r="L623" s="437" t="n"/>
      <c r="M623" s="437" t="n"/>
    </row>
    <row r="624" customFormat="1" s="41">
      <c r="A624" s="1">
        <f>IF(F624&lt;&gt;"",1+MAX($A$602:A623),"")</f>
        <v/>
      </c>
      <c r="B624" s="3" t="n"/>
      <c r="C624" s="20" t="n"/>
      <c r="D624" s="436" t="n"/>
      <c r="E624" s="22" t="n"/>
      <c r="F624" s="23" t="n"/>
      <c r="G624" s="24" t="n"/>
      <c r="H624" s="437" t="n"/>
      <c r="I624" s="438" t="n"/>
      <c r="J624" s="437" t="n"/>
      <c r="K624" s="437" t="n"/>
      <c r="L624" s="437" t="n"/>
      <c r="M624" s="437" t="n"/>
    </row>
    <row r="625" customFormat="1" s="41">
      <c r="A625" s="1">
        <f>IF(F625&lt;&gt;"",1+MAX($A$602:A624),"")</f>
        <v/>
      </c>
      <c r="B625" s="3" t="n"/>
      <c r="C625" s="20" t="n"/>
      <c r="D625" s="436" t="n"/>
      <c r="E625" s="22" t="n"/>
      <c r="F625" s="23" t="n"/>
      <c r="G625" s="24" t="n"/>
      <c r="H625" s="437" t="n"/>
      <c r="I625" s="438" t="n"/>
      <c r="J625" s="437" t="n"/>
      <c r="K625" s="437" t="n"/>
      <c r="L625" s="437" t="n"/>
      <c r="M625" s="437" t="n"/>
    </row>
    <row r="626" customFormat="1" s="41">
      <c r="A626" s="1">
        <f>IF(F626&lt;&gt;"",1+MAX($A$602:A625),"")</f>
        <v/>
      </c>
      <c r="B626" s="3" t="n"/>
      <c r="C626" s="20" t="n"/>
      <c r="D626" s="436" t="n"/>
      <c r="E626" s="22" t="n"/>
      <c r="F626" s="23" t="n"/>
      <c r="G626" s="24" t="n"/>
      <c r="H626" s="437" t="n"/>
      <c r="I626" s="438" t="n"/>
      <c r="J626" s="437" t="n"/>
      <c r="K626" s="437" t="n"/>
      <c r="L626" s="437" t="n"/>
      <c r="M626" s="437" t="n"/>
    </row>
    <row r="627" customFormat="1" s="41">
      <c r="A627" s="1">
        <f>IF(F627&lt;&gt;"",1+MAX($A$602:A626),"")</f>
        <v/>
      </c>
      <c r="B627" s="3" t="n"/>
      <c r="C627" s="20" t="n"/>
      <c r="D627" s="436" t="n"/>
      <c r="E627" s="22" t="n"/>
      <c r="F627" s="23" t="n"/>
      <c r="G627" s="24" t="n"/>
      <c r="H627" s="437" t="n"/>
      <c r="I627" s="438" t="n"/>
      <c r="J627" s="437" t="n"/>
      <c r="K627" s="437" t="n"/>
      <c r="L627" s="437" t="n"/>
      <c r="M627" s="437" t="n"/>
    </row>
    <row r="628" customFormat="1" s="41">
      <c r="A628" s="1">
        <f>IF(F628&lt;&gt;"",1+MAX($A$602:A627),"")</f>
        <v/>
      </c>
      <c r="B628" s="3" t="n"/>
      <c r="C628" s="20" t="n"/>
      <c r="D628" s="436" t="n"/>
      <c r="E628" s="22" t="n"/>
      <c r="F628" s="23" t="n"/>
      <c r="G628" s="24" t="n"/>
      <c r="H628" s="437" t="n"/>
      <c r="I628" s="438" t="n"/>
      <c r="J628" s="437" t="n"/>
      <c r="K628" s="437" t="n"/>
      <c r="L628" s="437" t="n"/>
      <c r="M628" s="437" t="n"/>
    </row>
    <row r="629" customFormat="1" s="41">
      <c r="A629" s="1">
        <f>IF(F629&lt;&gt;"",1+MAX($A$602:A628),"")</f>
        <v/>
      </c>
      <c r="B629" s="3" t="n"/>
      <c r="C629" s="20" t="n"/>
      <c r="D629" s="436" t="n"/>
      <c r="E629" s="22" t="n"/>
      <c r="F629" s="23" t="n"/>
      <c r="G629" s="24" t="n"/>
      <c r="H629" s="437" t="n"/>
      <c r="I629" s="438" t="n"/>
      <c r="J629" s="437" t="n"/>
      <c r="K629" s="437" t="n"/>
      <c r="L629" s="437" t="n"/>
      <c r="M629" s="437" t="n"/>
    </row>
    <row r="630" customFormat="1" s="41">
      <c r="A630" s="1">
        <f>IF(F630&lt;&gt;"",1+MAX($A$602:A629),"")</f>
        <v/>
      </c>
      <c r="B630" s="3" t="n"/>
      <c r="C630" s="20" t="n"/>
      <c r="D630" s="436" t="n"/>
      <c r="E630" s="22" t="n"/>
      <c r="F630" s="23" t="n"/>
      <c r="G630" s="24" t="n"/>
      <c r="H630" s="437" t="n"/>
      <c r="I630" s="438" t="n"/>
      <c r="J630" s="437" t="n"/>
      <c r="K630" s="437" t="n"/>
      <c r="L630" s="437" t="n"/>
      <c r="M630" s="437" t="n"/>
    </row>
    <row r="631" customFormat="1" s="41">
      <c r="A631" s="1">
        <f>IF(F631&lt;&gt;"",1+MAX($A$602:A630),"")</f>
        <v/>
      </c>
      <c r="B631" s="3" t="n"/>
      <c r="C631" s="20" t="n"/>
      <c r="D631" s="436" t="n"/>
      <c r="E631" s="22" t="n"/>
      <c r="F631" s="23" t="n"/>
      <c r="G631" s="24" t="n"/>
      <c r="H631" s="437" t="n"/>
      <c r="I631" s="438" t="n"/>
      <c r="J631" s="437" t="n"/>
      <c r="K631" s="437" t="n"/>
      <c r="L631" s="437" t="n"/>
      <c r="M631" s="437" t="n"/>
    </row>
    <row r="632" customFormat="1" s="41">
      <c r="A632" s="1">
        <f>IF(F632&lt;&gt;"",1+MAX($A$602:A631),"")</f>
        <v/>
      </c>
      <c r="B632" s="3" t="n"/>
      <c r="C632" s="20" t="n"/>
      <c r="D632" s="436" t="n"/>
      <c r="E632" s="22" t="n"/>
      <c r="F632" s="23" t="n"/>
      <c r="G632" s="24" t="n"/>
      <c r="H632" s="437" t="n"/>
      <c r="I632" s="438" t="n"/>
      <c r="J632" s="437" t="n"/>
      <c r="K632" s="437" t="n"/>
      <c r="L632" s="437" t="n"/>
      <c r="M632" s="437" t="n"/>
    </row>
    <row r="633" customFormat="1" s="41">
      <c r="A633" s="1">
        <f>IF(F633&lt;&gt;"",1+MAX($A$602:A632),"")</f>
        <v/>
      </c>
      <c r="B633" s="3" t="n"/>
      <c r="C633" s="20" t="n"/>
      <c r="D633" s="436" t="n"/>
      <c r="E633" s="22" t="n"/>
      <c r="F633" s="23" t="n"/>
      <c r="G633" s="24" t="n"/>
      <c r="H633" s="437" t="n"/>
      <c r="I633" s="438" t="n"/>
      <c r="J633" s="437" t="n"/>
      <c r="K633" s="437" t="n"/>
      <c r="L633" s="437" t="n"/>
      <c r="M633" s="437" t="n"/>
    </row>
    <row r="634" customFormat="1" s="41">
      <c r="A634" s="1">
        <f>IF(F634&lt;&gt;"",1+MAX($A$602:A633),"")</f>
        <v/>
      </c>
      <c r="B634" s="3" t="n"/>
      <c r="C634" s="20" t="n"/>
      <c r="D634" s="436" t="n"/>
      <c r="E634" s="22" t="n"/>
      <c r="F634" s="23" t="n"/>
      <c r="G634" s="24" t="n"/>
      <c r="H634" s="437" t="n"/>
      <c r="I634" s="438" t="n"/>
      <c r="J634" s="437" t="n"/>
      <c r="K634" s="437" t="n"/>
      <c r="L634" s="437" t="n"/>
      <c r="M634" s="437" t="n"/>
    </row>
    <row r="635" customFormat="1" s="41">
      <c r="A635" s="1">
        <f>IF(F635&lt;&gt;"",1+MAX($A$602:A634),"")</f>
        <v/>
      </c>
      <c r="B635" s="3" t="n"/>
      <c r="C635" s="20" t="n"/>
      <c r="D635" s="436" t="n"/>
      <c r="E635" s="22" t="n"/>
      <c r="F635" s="23" t="n"/>
      <c r="G635" s="24" t="n"/>
      <c r="H635" s="437" t="n"/>
      <c r="I635" s="438" t="n"/>
      <c r="J635" s="437" t="n"/>
      <c r="K635" s="437" t="n"/>
      <c r="L635" s="437" t="n"/>
      <c r="M635" s="437" t="n"/>
    </row>
    <row r="636" customFormat="1" s="41">
      <c r="A636" s="1">
        <f>IF(F636&lt;&gt;"",1+MAX($A$602:A635),"")</f>
        <v/>
      </c>
      <c r="B636" s="3" t="n"/>
      <c r="C636" s="20" t="n"/>
      <c r="D636" s="436" t="n"/>
      <c r="E636" s="22" t="n"/>
      <c r="F636" s="23" t="n"/>
      <c r="G636" s="24" t="n"/>
      <c r="H636" s="437" t="n"/>
      <c r="I636" s="438" t="n"/>
      <c r="J636" s="437" t="n"/>
      <c r="K636" s="437" t="n"/>
      <c r="L636" s="437" t="n"/>
      <c r="M636" s="437" t="n"/>
    </row>
    <row r="637" customFormat="1" s="41">
      <c r="A637" s="1">
        <f>IF(F637&lt;&gt;"",1+MAX($A$602:A636),"")</f>
        <v/>
      </c>
      <c r="B637" s="3" t="n"/>
      <c r="C637" s="20" t="n"/>
      <c r="D637" s="436" t="n"/>
      <c r="E637" s="22" t="n"/>
      <c r="F637" s="23" t="n"/>
      <c r="G637" s="24" t="n"/>
      <c r="H637" s="437" t="n"/>
      <c r="I637" s="438" t="n"/>
      <c r="J637" s="437" t="n"/>
      <c r="K637" s="437" t="n"/>
      <c r="L637" s="437" t="n"/>
      <c r="M637" s="437" t="n"/>
    </row>
    <row r="638" customFormat="1" s="41">
      <c r="A638" s="1">
        <f>IF(F638&lt;&gt;"",1+MAX($A$602:A637),"")</f>
        <v/>
      </c>
      <c r="B638" s="3" t="n"/>
      <c r="C638" s="20" t="n"/>
      <c r="D638" s="436" t="n"/>
      <c r="E638" s="22" t="n"/>
      <c r="F638" s="23" t="n"/>
      <c r="G638" s="24" t="n"/>
      <c r="H638" s="437" t="n"/>
      <c r="I638" s="438" t="n"/>
      <c r="J638" s="437" t="n"/>
      <c r="K638" s="437" t="n"/>
      <c r="L638" s="437" t="n"/>
      <c r="M638" s="437" t="n"/>
    </row>
    <row r="639" customFormat="1" s="41">
      <c r="A639" s="1">
        <f>IF(F639&lt;&gt;"",1+MAX($A$602:A638),"")</f>
        <v/>
      </c>
      <c r="B639" s="3" t="n"/>
      <c r="C639" s="4" t="n"/>
      <c r="D639" s="350" t="n"/>
      <c r="F639" s="6" t="n"/>
      <c r="H639" s="351" t="n"/>
      <c r="I639" s="352" t="n"/>
      <c r="L639" s="437" t="n"/>
      <c r="M639" s="437" t="n"/>
    </row>
    <row r="640" customFormat="1" s="41">
      <c r="A640" s="1">
        <f>IF(F640&lt;&gt;"",1+MAX($A$602:A639),"")</f>
        <v/>
      </c>
      <c r="B640" s="3" t="n"/>
      <c r="C640" s="4" t="n"/>
      <c r="D640" s="350" t="n"/>
      <c r="F640" s="6" t="n"/>
      <c r="H640" s="351" t="n"/>
      <c r="I640" s="352" t="n"/>
      <c r="L640" s="437" t="n"/>
      <c r="M640" s="437" t="n"/>
    </row>
    <row r="641" customFormat="1" s="41">
      <c r="A641" s="1">
        <f>IF(F641&lt;&gt;"",1+MAX($A$602:A640),"")</f>
        <v/>
      </c>
      <c r="B641" s="3" t="n"/>
      <c r="C641" s="4" t="n"/>
      <c r="D641" s="350" t="n"/>
      <c r="F641" s="6" t="n"/>
      <c r="H641" s="351" t="n"/>
      <c r="I641" s="352" t="n"/>
      <c r="L641" s="437" t="n"/>
      <c r="M641" s="437" t="n"/>
    </row>
    <row r="642" customFormat="1" s="41">
      <c r="A642" s="1">
        <f>IF(F642&lt;&gt;"",1+MAX($A$602:A641),"")</f>
        <v/>
      </c>
      <c r="B642" s="3" t="n"/>
      <c r="C642" s="4" t="n"/>
      <c r="D642" s="350" t="n"/>
      <c r="F642" s="6" t="n"/>
      <c r="H642" s="351" t="n"/>
      <c r="I642" s="352" t="n"/>
      <c r="L642" s="437" t="n"/>
      <c r="M642" s="437" t="n"/>
    </row>
    <row r="643" customFormat="1" s="41">
      <c r="A643" s="1">
        <f>IF(F643&lt;&gt;"",1+MAX($A$602:A642),"")</f>
        <v/>
      </c>
      <c r="B643" s="3" t="n"/>
      <c r="C643" s="4" t="n"/>
      <c r="D643" s="350" t="n"/>
      <c r="F643" s="6" t="n"/>
      <c r="H643" s="351" t="n"/>
      <c r="I643" s="352" t="n"/>
      <c r="L643" s="437" t="n"/>
      <c r="M643" s="437" t="n"/>
    </row>
    <row r="644" customFormat="1" s="41">
      <c r="A644" s="1">
        <f>IF(F644&lt;&gt;"",1+MAX($A$602:A643),"")</f>
        <v/>
      </c>
      <c r="B644" s="3" t="n"/>
      <c r="C644" s="4" t="n"/>
      <c r="D644" s="350" t="n"/>
      <c r="F644" s="6" t="n"/>
      <c r="H644" s="351" t="n"/>
      <c r="I644" s="352" t="n"/>
      <c r="L644" s="437" t="n"/>
      <c r="M644" s="437" t="n"/>
    </row>
    <row r="645" customFormat="1" s="41">
      <c r="A645" s="1">
        <f>IF(F645&lt;&gt;"",1+MAX($A$602:A644),"")</f>
        <v/>
      </c>
      <c r="B645" s="3" t="n"/>
      <c r="C645" s="4" t="n"/>
      <c r="D645" s="350" t="n"/>
      <c r="F645" s="6" t="n"/>
      <c r="H645" s="351" t="n"/>
      <c r="I645" s="352" t="n"/>
      <c r="L645" s="437" t="n"/>
      <c r="M645" s="437" t="n"/>
    </row>
    <row r="646">
      <c r="A646" s="1">
        <f>IF(F646&lt;&gt;"",1+MAX($A$602:A645),"")</f>
        <v/>
      </c>
      <c r="L646" s="437" t="n"/>
      <c r="M646" s="437" t="n"/>
    </row>
    <row r="647">
      <c r="A647" s="1">
        <f>IF(F647&lt;&gt;"",1+MAX($A$602:A646),"")</f>
        <v/>
      </c>
      <c r="L647" s="437" t="n"/>
      <c r="M647" s="437" t="n"/>
    </row>
    <row r="648">
      <c r="A648" s="1">
        <f>IF(F648&lt;&gt;"",1+MAX($A$602:A647),"")</f>
        <v/>
      </c>
      <c r="L648" s="437" t="n"/>
      <c r="M648" s="437" t="n"/>
    </row>
    <row r="649">
      <c r="A649" s="1">
        <f>IF(F649&lt;&gt;"",1+MAX($A$602:A648),"")</f>
        <v/>
      </c>
      <c r="L649" s="437" t="n"/>
      <c r="M649" s="437" t="n"/>
    </row>
    <row r="650">
      <c r="A650" s="1">
        <f>IF(F650&lt;&gt;"",1+MAX($A$602:A649),"")</f>
        <v/>
      </c>
      <c r="L650" s="437" t="n"/>
      <c r="M650" s="437" t="n"/>
    </row>
    <row r="651">
      <c r="A651" s="1">
        <f>IF(F651&lt;&gt;"",1+MAX($A$602:A650),"")</f>
        <v/>
      </c>
      <c r="L651" s="437" t="n"/>
      <c r="M651" s="437" t="n"/>
    </row>
    <row r="652">
      <c r="A652" s="1">
        <f>IF(F652&lt;&gt;"",1+MAX($A$602:A651),"")</f>
        <v/>
      </c>
      <c r="L652" s="437" t="n"/>
      <c r="M652" s="437" t="n"/>
    </row>
    <row r="653">
      <c r="A653" s="1">
        <f>IF(F653&lt;&gt;"",1+MAX($A$602:A652),"")</f>
        <v/>
      </c>
      <c r="L653" s="437" t="n"/>
      <c r="M653" s="437" t="n"/>
    </row>
    <row r="654">
      <c r="A654" s="1">
        <f>IF(F654&lt;&gt;"",1+MAX($A$602:A653),"")</f>
        <v/>
      </c>
      <c r="L654" s="437" t="n"/>
      <c r="M654" s="437" t="n"/>
    </row>
    <row r="655">
      <c r="A655" s="1">
        <f>IF(F655&lt;&gt;"",1+MAX($A$602:A654),"")</f>
        <v/>
      </c>
      <c r="L655" s="437" t="n"/>
      <c r="M655" s="437" t="n"/>
    </row>
    <row r="656">
      <c r="A656" s="1">
        <f>IF(F656&lt;&gt;"",1+MAX($A$602:A655),"")</f>
        <v/>
      </c>
      <c r="L656" s="437" t="n"/>
      <c r="M656" s="437" t="n"/>
    </row>
    <row r="657">
      <c r="A657" s="1">
        <f>IF(F657&lt;&gt;"",1+MAX($A$602:A656),"")</f>
        <v/>
      </c>
      <c r="L657" s="437" t="n"/>
      <c r="M657" s="437" t="n"/>
    </row>
    <row r="658">
      <c r="A658" s="1">
        <f>IF(F658&lt;&gt;"",1+MAX($A$602:A657),"")</f>
        <v/>
      </c>
      <c r="L658" s="437" t="n"/>
      <c r="M658" s="437" t="n"/>
    </row>
    <row r="659">
      <c r="A659" s="1">
        <f>IF(F659&lt;&gt;"",1+MAX($A$602:A658),"")</f>
        <v/>
      </c>
      <c r="L659" s="437" t="n"/>
      <c r="M659" s="437" t="n"/>
    </row>
    <row r="660">
      <c r="A660" s="1">
        <f>IF(F660&lt;&gt;"",1+MAX($A$602:A659),"")</f>
        <v/>
      </c>
      <c r="L660" s="437" t="n"/>
      <c r="M660" s="437" t="n"/>
    </row>
    <row r="661">
      <c r="A661" s="1">
        <f>IF(F661&lt;&gt;"",1+MAX($A$602:A660),"")</f>
        <v/>
      </c>
      <c r="L661" s="437" t="n"/>
      <c r="M661" s="437" t="n"/>
    </row>
    <row r="662">
      <c r="A662" s="1">
        <f>IF(F662&lt;&gt;"",1+MAX($A$602:A661),"")</f>
        <v/>
      </c>
      <c r="L662" s="437" t="n"/>
      <c r="M662" s="437" t="n"/>
    </row>
    <row r="663">
      <c r="A663" s="1">
        <f>IF(F663&lt;&gt;"",1+MAX($A$602:A662),"")</f>
        <v/>
      </c>
      <c r="L663" s="437" t="n"/>
      <c r="M663" s="437" t="n"/>
    </row>
    <row r="664">
      <c r="A664" s="1">
        <f>IF(F664&lt;&gt;"",1+MAX($A$602:A663),"")</f>
        <v/>
      </c>
      <c r="L664" s="437" t="n"/>
      <c r="M664" s="437" t="n"/>
    </row>
    <row r="665">
      <c r="A665" s="1">
        <f>IF(F665&lt;&gt;"",1+MAX($A$602:A664),"")</f>
        <v/>
      </c>
      <c r="L665" s="437" t="n"/>
      <c r="M665" s="437" t="n"/>
    </row>
    <row r="666">
      <c r="A666" s="1">
        <f>IF(F666&lt;&gt;"",1+MAX($A$602:A665),"")</f>
        <v/>
      </c>
      <c r="L666" s="437" t="n"/>
      <c r="M666" s="437" t="n"/>
    </row>
    <row r="667">
      <c r="A667" s="1">
        <f>IF(F667&lt;&gt;"",1+MAX($A$602:A666),"")</f>
        <v/>
      </c>
      <c r="L667" s="437" t="n"/>
      <c r="M667" s="437" t="n"/>
    </row>
    <row r="668">
      <c r="A668" s="1">
        <f>IF(F668&lt;&gt;"",1+MAX($A$602:A667),"")</f>
        <v/>
      </c>
      <c r="L668" s="437" t="n"/>
      <c r="M668" s="437" t="n"/>
    </row>
    <row r="669">
      <c r="A669" s="1">
        <f>IF(F669&lt;&gt;"",1+MAX($A$602:A668),"")</f>
        <v/>
      </c>
      <c r="L669" s="437" t="n"/>
      <c r="M669" s="437" t="n"/>
    </row>
    <row r="670">
      <c r="A670" s="1">
        <f>IF(F670&lt;&gt;"",1+MAX($A$602:A669),"")</f>
        <v/>
      </c>
      <c r="L670" s="437" t="n"/>
      <c r="M670" s="437" t="n"/>
    </row>
    <row r="671">
      <c r="A671" s="1">
        <f>IF(F671&lt;&gt;"",1+MAX($A$602:A670),"")</f>
        <v/>
      </c>
      <c r="L671" s="437" t="n"/>
      <c r="M671" s="437" t="n"/>
    </row>
    <row r="672">
      <c r="A672" s="1">
        <f>IF(F672&lt;&gt;"",1+MAX($A$602:A671),"")</f>
        <v/>
      </c>
      <c r="L672" s="437" t="n"/>
      <c r="M672" s="437" t="n"/>
    </row>
    <row r="673">
      <c r="A673" s="1">
        <f>IF(F673&lt;&gt;"",1+MAX($A$602:A672),"")</f>
        <v/>
      </c>
      <c r="L673" s="437" t="n"/>
      <c r="M673" s="437" t="n"/>
    </row>
    <row r="674">
      <c r="A674" s="1">
        <f>IF(F674&lt;&gt;"",1+MAX($A$602:A673),"")</f>
        <v/>
      </c>
      <c r="L674" s="437" t="n"/>
      <c r="M674" s="437" t="n"/>
    </row>
    <row r="675">
      <c r="A675" s="1">
        <f>IF(F675&lt;&gt;"",1+MAX($A$602:A674),"")</f>
        <v/>
      </c>
      <c r="L675" s="437" t="n"/>
      <c r="M675" s="437" t="n"/>
    </row>
    <row r="676">
      <c r="A676" s="1">
        <f>IF(F676&lt;&gt;"",1+MAX($A$602:A675),"")</f>
        <v/>
      </c>
      <c r="L676" s="437" t="n"/>
      <c r="M676" s="437" t="n"/>
    </row>
    <row r="677">
      <c r="A677" s="1">
        <f>IF(F677&lt;&gt;"",1+MAX($A$602:A676),"")</f>
        <v/>
      </c>
      <c r="L677" s="437" t="n"/>
      <c r="M677" s="437" t="n"/>
    </row>
    <row r="678">
      <c r="A678" s="1">
        <f>IF(F678&lt;&gt;"",1+MAX($A$602:A677),"")</f>
        <v/>
      </c>
      <c r="L678" s="437" t="n"/>
      <c r="M678" s="437" t="n"/>
    </row>
    <row r="679">
      <c r="A679" s="1">
        <f>IF(F679&lt;&gt;"",1+MAX($A$602:A678),"")</f>
        <v/>
      </c>
      <c r="L679" s="437" t="n"/>
      <c r="M679" s="437" t="n"/>
    </row>
    <row r="680">
      <c r="A680" s="1">
        <f>IF(F680&lt;&gt;"",1+MAX($A$602:A679),"")</f>
        <v/>
      </c>
      <c r="L680" s="437" t="n"/>
      <c r="M680" s="437" t="n"/>
    </row>
    <row r="681">
      <c r="A681" s="1">
        <f>IF(F681&lt;&gt;"",1+MAX($A$602:A680),"")</f>
        <v/>
      </c>
      <c r="L681" s="437" t="n"/>
      <c r="M681" s="437" t="n"/>
    </row>
    <row r="682">
      <c r="A682" s="1">
        <f>IF(F682&lt;&gt;"",1+MAX($A$602:A681),"")</f>
        <v/>
      </c>
      <c r="L682" s="437" t="n"/>
      <c r="M682" s="437" t="n"/>
    </row>
    <row r="683">
      <c r="A683" s="1">
        <f>IF(F683&lt;&gt;"",1+MAX($A$602:A682),"")</f>
        <v/>
      </c>
      <c r="L683" s="437" t="n"/>
      <c r="M683" s="437" t="n"/>
    </row>
    <row r="684">
      <c r="A684" s="1">
        <f>IF(F684&lt;&gt;"",1+MAX($A$602:A683),"")</f>
        <v/>
      </c>
      <c r="L684" s="437" t="n"/>
      <c r="M684" s="437" t="n"/>
    </row>
    <row r="685">
      <c r="A685" s="1">
        <f>IF(F685&lt;&gt;"",1+MAX($A$602:A684),"")</f>
        <v/>
      </c>
      <c r="L685" s="437" t="n"/>
      <c r="M685" s="437" t="n"/>
    </row>
    <row r="686">
      <c r="A686" s="1">
        <f>IF(F686&lt;&gt;"",1+MAX($A$602:A685),"")</f>
        <v/>
      </c>
      <c r="L686" s="437" t="n"/>
      <c r="M686" s="437" t="n"/>
    </row>
    <row r="687">
      <c r="A687" s="1">
        <f>IF(F687&lt;&gt;"",1+MAX($A$602:A686),"")</f>
        <v/>
      </c>
      <c r="L687" s="437" t="n"/>
      <c r="M687" s="437" t="n"/>
    </row>
    <row r="688">
      <c r="A688" s="1">
        <f>IF(F688&lt;&gt;"",1+MAX($A$602:A687),"")</f>
        <v/>
      </c>
      <c r="L688" s="437" t="n"/>
      <c r="M688" s="437" t="n"/>
    </row>
    <row r="689">
      <c r="A689" s="1">
        <f>IF(F689&lt;&gt;"",1+MAX($A$602:A688),"")</f>
        <v/>
      </c>
      <c r="L689" s="437" t="n"/>
      <c r="M689" s="437" t="n"/>
    </row>
    <row r="690">
      <c r="A690" s="1">
        <f>IF(F690&lt;&gt;"",1+MAX($A$602:A689),"")</f>
        <v/>
      </c>
      <c r="L690" s="437" t="n"/>
      <c r="M690" s="437" t="n"/>
    </row>
    <row r="691">
      <c r="A691" s="1">
        <f>IF(F691&lt;&gt;"",1+MAX($A$602:A690),"")</f>
        <v/>
      </c>
      <c r="L691" s="437" t="n"/>
      <c r="M691" s="437" t="n"/>
    </row>
    <row r="692">
      <c r="A692" s="1">
        <f>IF(F692&lt;&gt;"",1+MAX($A$602:A691),"")</f>
        <v/>
      </c>
      <c r="L692" s="437" t="n"/>
      <c r="M692" s="437" t="n"/>
    </row>
    <row r="693">
      <c r="A693" s="1">
        <f>IF(F693&lt;&gt;"",1+MAX($A$602:A692),"")</f>
        <v/>
      </c>
      <c r="L693" s="437" t="n"/>
      <c r="M693" s="437" t="n"/>
    </row>
    <row r="694">
      <c r="A694" s="1">
        <f>IF(F694&lt;&gt;"",1+MAX($A$602:A693),"")</f>
        <v/>
      </c>
      <c r="L694" s="437" t="n"/>
      <c r="M694" s="437" t="n"/>
    </row>
    <row r="695">
      <c r="A695" s="1">
        <f>IF(F695&lt;&gt;"",1+MAX($A$602:A694),"")</f>
        <v/>
      </c>
      <c r="L695" s="437" t="n"/>
      <c r="M695" s="437" t="n"/>
    </row>
    <row r="696">
      <c r="A696" s="1">
        <f>IF(F696&lt;&gt;"",1+MAX($A$602:A695),"")</f>
        <v/>
      </c>
      <c r="L696" s="437" t="n"/>
      <c r="M696" s="437" t="n"/>
    </row>
    <row r="697">
      <c r="A697" s="1">
        <f>IF(F697&lt;&gt;"",1+MAX($A$602:A696),"")</f>
        <v/>
      </c>
      <c r="L697" s="437" t="n"/>
      <c r="M697" s="437" t="n"/>
    </row>
    <row r="698">
      <c r="A698" s="1">
        <f>IF(F698&lt;&gt;"",1+MAX($A$602:A697),"")</f>
        <v/>
      </c>
      <c r="L698" s="437" t="n"/>
      <c r="M698" s="437" t="n"/>
    </row>
    <row r="699">
      <c r="A699" s="1">
        <f>IF(F699&lt;&gt;"",1+MAX($A$602:A698),"")</f>
        <v/>
      </c>
      <c r="L699" s="437" t="n"/>
      <c r="M699" s="437" t="n"/>
    </row>
    <row r="700">
      <c r="A700" s="1">
        <f>IF(F700&lt;&gt;"",1+MAX($A$602:A699),"")</f>
        <v/>
      </c>
      <c r="L700" s="437" t="n"/>
      <c r="M700" s="437" t="n"/>
    </row>
    <row r="701">
      <c r="A701" s="1">
        <f>IF(F701&lt;&gt;"",1+MAX($A$602:A700),"")</f>
        <v/>
      </c>
      <c r="L701" s="437" t="n"/>
      <c r="M701" s="437" t="n"/>
    </row>
    <row r="702">
      <c r="A702" s="1">
        <f>IF(F702&lt;&gt;"",1+MAX($A$602:A701),"")</f>
        <v/>
      </c>
      <c r="L702" s="437" t="n"/>
      <c r="M702" s="437" t="n"/>
    </row>
    <row r="703">
      <c r="A703" s="1">
        <f>IF(F703&lt;&gt;"",1+MAX($A$602:A702),"")</f>
        <v/>
      </c>
      <c r="L703" s="437" t="n"/>
      <c r="M703" s="437" t="n"/>
    </row>
    <row r="704">
      <c r="A704" s="1">
        <f>IF(F704&lt;&gt;"",1+MAX($A$602:A703),"")</f>
        <v/>
      </c>
      <c r="L704" s="437" t="n"/>
      <c r="M704" s="437" t="n"/>
    </row>
    <row r="705">
      <c r="A705" s="1">
        <f>IF(F705&lt;&gt;"",1+MAX($A$602:A704),"")</f>
        <v/>
      </c>
      <c r="L705" s="437" t="n"/>
      <c r="M705" s="437" t="n"/>
    </row>
    <row r="706">
      <c r="A706" s="1">
        <f>IF(F706&lt;&gt;"",1+MAX($A$602:A705),"")</f>
        <v/>
      </c>
      <c r="L706" s="437" t="n"/>
      <c r="M706" s="437" t="n"/>
    </row>
    <row r="707">
      <c r="A707" s="1">
        <f>IF(F707&lt;&gt;"",1+MAX($A$602:A706),"")</f>
        <v/>
      </c>
      <c r="L707" s="437" t="n"/>
      <c r="M707" s="437" t="n"/>
    </row>
    <row r="708">
      <c r="A708" s="1">
        <f>IF(F708&lt;&gt;"",1+MAX($A$602:A707),"")</f>
        <v/>
      </c>
      <c r="L708" s="437" t="n"/>
      <c r="M708" s="437" t="n"/>
    </row>
    <row r="709">
      <c r="A709" s="1">
        <f>IF(F709&lt;&gt;"",1+MAX($A$602:A708),"")</f>
        <v/>
      </c>
      <c r="L709" s="437" t="n"/>
      <c r="M709" s="437" t="n"/>
    </row>
    <row r="710">
      <c r="A710" s="1">
        <f>IF(F710&lt;&gt;"",1+MAX($A$602:A709),"")</f>
        <v/>
      </c>
      <c r="L710" s="437" t="n"/>
      <c r="M710" s="437" t="n"/>
    </row>
    <row r="711">
      <c r="A711" s="1">
        <f>IF(F711&lt;&gt;"",1+MAX($A$602:A710),"")</f>
        <v/>
      </c>
      <c r="L711" s="437" t="n"/>
      <c r="M711" s="437" t="n"/>
    </row>
    <row r="712">
      <c r="A712" s="1">
        <f>IF(F712&lt;&gt;"",1+MAX($A$602:A711),"")</f>
        <v/>
      </c>
      <c r="L712" s="437" t="n"/>
      <c r="M712" s="437" t="n"/>
    </row>
    <row r="713">
      <c r="A713" s="1">
        <f>IF(F713&lt;&gt;"",1+MAX($A$602:A712),"")</f>
        <v/>
      </c>
      <c r="L713" s="437" t="n"/>
      <c r="M713" s="437" t="n"/>
    </row>
    <row r="714">
      <c r="A714" s="1">
        <f>IF(F714&lt;&gt;"",1+MAX($A$602:A713),"")</f>
        <v/>
      </c>
      <c r="L714" s="437" t="n"/>
      <c r="M714" s="437" t="n"/>
    </row>
    <row r="715">
      <c r="A715" s="1">
        <f>IF(F715&lt;&gt;"",1+MAX($A$602:A714),"")</f>
        <v/>
      </c>
      <c r="L715" s="437" t="n"/>
      <c r="M715" s="437" t="n"/>
    </row>
    <row r="716">
      <c r="A716" s="1">
        <f>IF(F716&lt;&gt;"",1+MAX($A$602:A715),"")</f>
        <v/>
      </c>
      <c r="L716" s="437" t="n"/>
      <c r="M716" s="437" t="n"/>
    </row>
    <row r="717">
      <c r="A717" s="1">
        <f>IF(F717&lt;&gt;"",1+MAX($A$602:A716),"")</f>
        <v/>
      </c>
      <c r="L717" s="437" t="n"/>
      <c r="M717" s="437" t="n"/>
    </row>
    <row r="718">
      <c r="A718" s="1">
        <f>IF(F718&lt;&gt;"",1+MAX($A$602:A717),"")</f>
        <v/>
      </c>
      <c r="L718" s="437" t="n"/>
      <c r="M718" s="437" t="n"/>
    </row>
    <row r="719">
      <c r="A719" s="1">
        <f>IF(F719&lt;&gt;"",1+MAX($A$602:A718),"")</f>
        <v/>
      </c>
      <c r="L719" s="437" t="n"/>
      <c r="M719" s="437" t="n"/>
    </row>
    <row r="720">
      <c r="A720" s="1">
        <f>IF(F720&lt;&gt;"",1+MAX($A$602:A719),"")</f>
        <v/>
      </c>
      <c r="L720" s="437" t="n"/>
      <c r="M720" s="437" t="n"/>
    </row>
    <row r="721">
      <c r="A721" s="1">
        <f>IF(F721&lt;&gt;"",1+MAX($A$602:A720),"")</f>
        <v/>
      </c>
      <c r="L721" s="437" t="n"/>
      <c r="M721" s="437" t="n"/>
    </row>
    <row r="722">
      <c r="A722" s="1">
        <f>IF(F722&lt;&gt;"",1+MAX($A$602:A721),"")</f>
        <v/>
      </c>
      <c r="L722" s="437" t="n"/>
      <c r="M722" s="437" t="n"/>
    </row>
    <row r="723">
      <c r="A723" s="1">
        <f>IF(F723&lt;&gt;"",1+MAX($A$602:A722),"")</f>
        <v/>
      </c>
      <c r="L723" s="437" t="n"/>
      <c r="M723" s="437" t="n"/>
    </row>
    <row r="724">
      <c r="A724" s="1">
        <f>IF(F724&lt;&gt;"",1+MAX($A$602:A723),"")</f>
        <v/>
      </c>
      <c r="L724" s="437" t="n"/>
      <c r="M724" s="437" t="n"/>
    </row>
    <row r="725">
      <c r="A725" s="1">
        <f>IF(F725&lt;&gt;"",1+MAX($A$602:A724),"")</f>
        <v/>
      </c>
      <c r="L725" s="437" t="n"/>
      <c r="M725" s="437" t="n"/>
    </row>
    <row r="726">
      <c r="A726" s="1">
        <f>IF(F726&lt;&gt;"",1+MAX($A$602:A725),"")</f>
        <v/>
      </c>
      <c r="L726" s="437" t="n"/>
      <c r="M726" s="437" t="n"/>
    </row>
    <row r="727">
      <c r="A727" s="1">
        <f>IF(F727&lt;&gt;"",1+MAX($A$602:A726),"")</f>
        <v/>
      </c>
      <c r="L727" s="437" t="n"/>
      <c r="M727" s="437" t="n"/>
    </row>
    <row r="728">
      <c r="A728" s="1">
        <f>IF(F728&lt;&gt;"",1+MAX($A$602:A727),"")</f>
        <v/>
      </c>
      <c r="L728" s="437" t="n"/>
      <c r="M728" s="437" t="n"/>
    </row>
    <row r="729">
      <c r="A729" s="1">
        <f>IF(F729&lt;&gt;"",1+MAX($A$602:A728),"")</f>
        <v/>
      </c>
      <c r="L729" s="437" t="n"/>
      <c r="M729" s="437" t="n"/>
    </row>
    <row r="730">
      <c r="A730" s="1">
        <f>IF(F730&lt;&gt;"",1+MAX($A$602:A729),"")</f>
        <v/>
      </c>
      <c r="L730" s="437" t="n"/>
      <c r="M730" s="437" t="n"/>
    </row>
    <row r="731">
      <c r="A731" s="1">
        <f>IF(F731&lt;&gt;"",1+MAX($A$602:A730),"")</f>
        <v/>
      </c>
      <c r="L731" s="437" t="n"/>
      <c r="M731" s="437" t="n"/>
    </row>
    <row r="732">
      <c r="A732" s="1">
        <f>IF(F732&lt;&gt;"",1+MAX($A$602:A731),"")</f>
        <v/>
      </c>
      <c r="L732" s="437" t="n"/>
      <c r="M732" s="437" t="n"/>
    </row>
    <row r="733">
      <c r="A733" s="1">
        <f>IF(F733&lt;&gt;"",1+MAX($A$602:A732),"")</f>
        <v/>
      </c>
      <c r="L733" s="437" t="n"/>
      <c r="M733" s="437" t="n"/>
    </row>
    <row r="734">
      <c r="A734" s="1">
        <f>IF(F734&lt;&gt;"",1+MAX($A$602:A733),"")</f>
        <v/>
      </c>
      <c r="L734" s="437" t="n"/>
      <c r="M734" s="437" t="n"/>
    </row>
    <row r="735">
      <c r="A735" s="1">
        <f>IF(F735&lt;&gt;"",1+MAX($A$602:A734),"")</f>
        <v/>
      </c>
      <c r="L735" s="437" t="n"/>
      <c r="M735" s="437" t="n"/>
    </row>
    <row r="736">
      <c r="A736" s="1">
        <f>IF(F736&lt;&gt;"",1+MAX($A$602:A735),"")</f>
        <v/>
      </c>
      <c r="L736" s="437" t="n"/>
      <c r="M736" s="437" t="n"/>
    </row>
    <row r="737">
      <c r="A737" s="1">
        <f>IF(F737&lt;&gt;"",1+MAX($A$602:A736),"")</f>
        <v/>
      </c>
      <c r="L737" s="437" t="n"/>
      <c r="M737" s="437" t="n"/>
    </row>
    <row r="738">
      <c r="A738" s="1">
        <f>IF(F738&lt;&gt;"",1+MAX($A$602:A737),"")</f>
        <v/>
      </c>
      <c r="L738" s="437" t="n"/>
      <c r="M738" s="437" t="n"/>
    </row>
    <row r="739">
      <c r="A739" s="1">
        <f>IF(F739&lt;&gt;"",1+MAX($A$602:A738),"")</f>
        <v/>
      </c>
      <c r="L739" s="437" t="n"/>
      <c r="M739" s="437" t="n"/>
    </row>
    <row r="740">
      <c r="A740" s="1">
        <f>IF(F740&lt;&gt;"",1+MAX($A$602:A739),"")</f>
        <v/>
      </c>
      <c r="L740" s="437" t="n"/>
      <c r="M740" s="437" t="n"/>
    </row>
    <row r="741">
      <c r="A741" s="1">
        <f>IF(F741&lt;&gt;"",1+MAX($A$602:A740),"")</f>
        <v/>
      </c>
      <c r="L741" s="437" t="n"/>
      <c r="M741" s="437" t="n"/>
    </row>
    <row r="742">
      <c r="A742" s="1">
        <f>IF(F742&lt;&gt;"",1+MAX($A$602:A741),"")</f>
        <v/>
      </c>
      <c r="L742" s="437" t="n"/>
      <c r="M742" s="437" t="n"/>
    </row>
    <row r="743">
      <c r="A743" s="1">
        <f>IF(F743&lt;&gt;"",1+MAX($A$602:A742),"")</f>
        <v/>
      </c>
      <c r="L743" s="437" t="n"/>
      <c r="M743" s="437" t="n"/>
    </row>
    <row r="744">
      <c r="A744" s="1">
        <f>IF(F744&lt;&gt;"",1+MAX($A$602:A743),"")</f>
        <v/>
      </c>
      <c r="L744" s="437" t="n"/>
      <c r="M744" s="437" t="n"/>
    </row>
    <row r="745">
      <c r="A745" s="1">
        <f>IF(F745&lt;&gt;"",1+MAX($A$602:A744),"")</f>
        <v/>
      </c>
      <c r="L745" s="437" t="n"/>
      <c r="M745" s="437" t="n"/>
    </row>
    <row r="746">
      <c r="A746" s="1">
        <f>IF(F746&lt;&gt;"",1+MAX($A$602:A745),"")</f>
        <v/>
      </c>
      <c r="L746" s="437" t="n"/>
      <c r="M746" s="437" t="n"/>
    </row>
    <row r="747">
      <c r="A747" s="1">
        <f>IF(F747&lt;&gt;"",1+MAX($A$602:A746),"")</f>
        <v/>
      </c>
      <c r="L747" s="437" t="n"/>
      <c r="M747" s="437" t="n"/>
    </row>
    <row r="748">
      <c r="A748" s="1">
        <f>IF(F748&lt;&gt;"",1+MAX($A$602:A747),"")</f>
        <v/>
      </c>
      <c r="L748" s="437" t="n"/>
      <c r="M748" s="437" t="n"/>
    </row>
    <row r="749">
      <c r="A749" s="1">
        <f>IF(F749&lt;&gt;"",1+MAX($A$602:A748),"")</f>
        <v/>
      </c>
      <c r="L749" s="437" t="n"/>
      <c r="M749" s="437" t="n"/>
    </row>
    <row r="750">
      <c r="A750" s="1">
        <f>IF(F750&lt;&gt;"",1+MAX($A$602:A749),"")</f>
        <v/>
      </c>
      <c r="L750" s="437" t="n"/>
      <c r="M750" s="437" t="n"/>
    </row>
    <row r="751">
      <c r="A751" s="1">
        <f>IF(F751&lt;&gt;"",1+MAX($A$602:A750),"")</f>
        <v/>
      </c>
      <c r="L751" s="437" t="n"/>
      <c r="M751" s="437" t="n"/>
    </row>
    <row r="752">
      <c r="A752" s="1">
        <f>IF(F752&lt;&gt;"",1+MAX($A$602:A751),"")</f>
        <v/>
      </c>
      <c r="L752" s="437" t="n"/>
      <c r="M752" s="437" t="n"/>
    </row>
    <row r="753">
      <c r="A753" s="1">
        <f>IF(F753&lt;&gt;"",1+MAX($A$602:A752),"")</f>
        <v/>
      </c>
      <c r="L753" s="437" t="n"/>
      <c r="M753" s="437" t="n"/>
    </row>
    <row r="754">
      <c r="A754" s="1">
        <f>IF(F754&lt;&gt;"",1+MAX($A$602:A753),"")</f>
        <v/>
      </c>
      <c r="L754" s="437" t="n"/>
      <c r="M754" s="437" t="n"/>
    </row>
    <row r="755">
      <c r="A755" s="1">
        <f>IF(F755&lt;&gt;"",1+MAX($A$602:A754),"")</f>
        <v/>
      </c>
      <c r="L755" s="437" t="n"/>
      <c r="M755" s="437" t="n"/>
    </row>
    <row r="756">
      <c r="A756" s="1">
        <f>IF(F756&lt;&gt;"",1+MAX($A$602:A755),"")</f>
        <v/>
      </c>
      <c r="L756" s="437" t="n"/>
      <c r="M756" s="437" t="n"/>
    </row>
    <row r="757">
      <c r="A757" s="1">
        <f>IF(F757&lt;&gt;"",1+MAX($A$602:A756),"")</f>
        <v/>
      </c>
      <c r="L757" s="437" t="n"/>
      <c r="M757" s="437" t="n"/>
    </row>
    <row r="758">
      <c r="A758" s="1">
        <f>IF(F758&lt;&gt;"",1+MAX($A$602:A757),"")</f>
        <v/>
      </c>
      <c r="L758" s="437" t="n"/>
      <c r="M758" s="437" t="n"/>
    </row>
    <row r="759">
      <c r="A759" s="1">
        <f>IF(F759&lt;&gt;"",1+MAX($A$602:A758),"")</f>
        <v/>
      </c>
      <c r="L759" s="437" t="n"/>
      <c r="M759" s="437" t="n"/>
    </row>
    <row r="760">
      <c r="A760" s="1">
        <f>IF(F760&lt;&gt;"",1+MAX($A$602:A759),"")</f>
        <v/>
      </c>
      <c r="L760" s="437" t="n"/>
      <c r="M760" s="437" t="n"/>
    </row>
    <row r="761">
      <c r="A761" s="1">
        <f>IF(F761&lt;&gt;"",1+MAX($A$602:A760),"")</f>
        <v/>
      </c>
      <c r="L761" s="437" t="n"/>
      <c r="M761" s="437" t="n"/>
    </row>
    <row r="762">
      <c r="L762" s="437" t="n"/>
      <c r="M762" s="437" t="n"/>
    </row>
    <row r="763">
      <c r="L763" s="437" t="n"/>
      <c r="M763" s="437" t="n"/>
    </row>
    <row r="764">
      <c r="L764" s="437" t="n"/>
      <c r="M764" s="437" t="n"/>
    </row>
    <row r="765">
      <c r="L765" s="437" t="n"/>
      <c r="M765" s="437" t="n"/>
    </row>
    <row r="766">
      <c r="L766" s="437" t="n"/>
      <c r="M766" s="437" t="n"/>
    </row>
    <row r="767">
      <c r="L767" s="437" t="n"/>
      <c r="M767" s="437" t="n"/>
    </row>
    <row r="768">
      <c r="L768" s="437" t="n"/>
      <c r="M768" s="437" t="n"/>
    </row>
    <row r="769">
      <c r="L769" s="437" t="n"/>
      <c r="M769" s="437" t="n"/>
    </row>
    <row r="770">
      <c r="L770" s="437" t="n"/>
      <c r="M770" s="437" t="n"/>
    </row>
    <row r="771">
      <c r="L771" s="437" t="n"/>
      <c r="M771" s="437" t="n"/>
    </row>
    <row r="772">
      <c r="L772" s="437" t="n"/>
      <c r="M772" s="437" t="n"/>
    </row>
    <row r="773">
      <c r="L773" s="437" t="n"/>
      <c r="M773" s="437" t="n"/>
    </row>
    <row r="774">
      <c r="L774" s="437" t="n"/>
      <c r="M774" s="437" t="n"/>
    </row>
    <row r="775">
      <c r="L775" s="437" t="n"/>
      <c r="M775" s="437" t="n"/>
    </row>
    <row r="776">
      <c r="L776" s="437" t="n"/>
      <c r="M776" s="437" t="n"/>
    </row>
    <row r="777">
      <c r="L777" s="437" t="n"/>
      <c r="M777" s="437" t="n"/>
    </row>
    <row r="778">
      <c r="L778" s="437" t="n"/>
      <c r="M778" s="437" t="n"/>
    </row>
    <row r="779">
      <c r="L779" s="437" t="n"/>
      <c r="M779" s="437" t="n"/>
    </row>
    <row r="780">
      <c r="L780" s="437" t="n"/>
      <c r="M780" s="437" t="n"/>
    </row>
    <row r="781">
      <c r="L781" s="437" t="n"/>
      <c r="M781" s="437" t="n"/>
    </row>
    <row r="782">
      <c r="L782" s="437" t="n"/>
      <c r="M782" s="437" t="n"/>
    </row>
    <row r="783">
      <c r="L783" s="437" t="n"/>
      <c r="M783" s="437" t="n"/>
    </row>
    <row r="784">
      <c r="L784" s="437" t="n"/>
      <c r="M784" s="437" t="n"/>
    </row>
    <row r="785">
      <c r="L785" s="437" t="n"/>
      <c r="M785" s="437" t="n"/>
    </row>
    <row r="786">
      <c r="L786" s="437" t="n"/>
      <c r="M786" s="437" t="n"/>
    </row>
    <row r="787">
      <c r="L787" s="437" t="n"/>
      <c r="M787" s="437" t="n"/>
    </row>
    <row r="788">
      <c r="L788" s="437" t="n"/>
      <c r="M788" s="437" t="n"/>
    </row>
    <row r="789">
      <c r="L789" s="437" t="n"/>
      <c r="M789" s="437" t="n"/>
    </row>
    <row r="790">
      <c r="L790" s="437" t="n"/>
      <c r="M790" s="437" t="n"/>
    </row>
    <row r="791">
      <c r="L791" s="437" t="n"/>
      <c r="M791" s="437" t="n"/>
    </row>
    <row r="792">
      <c r="L792" s="437" t="n"/>
      <c r="M792" s="437" t="n"/>
    </row>
    <row r="793">
      <c r="L793" s="437" t="n"/>
      <c r="M793" s="437" t="n"/>
    </row>
    <row r="794">
      <c r="L794" s="437" t="n"/>
      <c r="M794" s="437" t="n"/>
    </row>
    <row r="795">
      <c r="L795" s="437" t="n"/>
      <c r="M795" s="437" t="n"/>
    </row>
    <row r="796">
      <c r="L796" s="437" t="n"/>
      <c r="M796" s="437" t="n"/>
    </row>
    <row r="797">
      <c r="L797" s="437" t="n"/>
      <c r="M797" s="437" t="n"/>
    </row>
    <row r="798">
      <c r="L798" s="437" t="n"/>
      <c r="M798" s="437" t="n"/>
    </row>
    <row r="799">
      <c r="L799" s="437" t="n"/>
      <c r="M799" s="437" t="n"/>
    </row>
    <row r="800">
      <c r="L800" s="437" t="n"/>
      <c r="M800" s="437" t="n"/>
    </row>
    <row r="801">
      <c r="L801" s="437" t="n"/>
      <c r="M801" s="437" t="n"/>
    </row>
    <row r="802">
      <c r="L802" s="437" t="n"/>
      <c r="M802" s="437" t="n"/>
    </row>
    <row r="803">
      <c r="L803" s="437" t="n"/>
      <c r="M803" s="437" t="n"/>
    </row>
    <row r="804">
      <c r="L804" s="437" t="n"/>
      <c r="M804" s="437" t="n"/>
    </row>
    <row r="805">
      <c r="L805" s="437" t="n"/>
      <c r="M805" s="437" t="n"/>
    </row>
    <row r="806">
      <c r="L806" s="437" t="n"/>
      <c r="M806" s="437" t="n"/>
    </row>
    <row r="807">
      <c r="L807" s="437" t="n"/>
      <c r="M807" s="437" t="n"/>
    </row>
    <row r="808">
      <c r="L808" s="437" t="n"/>
      <c r="M808" s="437" t="n"/>
    </row>
    <row r="809">
      <c r="L809" s="437" t="n"/>
      <c r="M809" s="437" t="n"/>
    </row>
    <row r="810">
      <c r="L810" s="437" t="n"/>
      <c r="M810" s="437" t="n"/>
    </row>
    <row r="811">
      <c r="L811" s="437" t="n"/>
      <c r="M811" s="437" t="n"/>
    </row>
    <row r="812">
      <c r="L812" s="437" t="n"/>
      <c r="M812" s="437" t="n"/>
    </row>
    <row r="813">
      <c r="L813" s="437" t="n"/>
      <c r="M813" s="437" t="n"/>
    </row>
    <row r="814">
      <c r="L814" s="437" t="n"/>
      <c r="M814" s="437" t="n"/>
    </row>
    <row r="815">
      <c r="L815" s="437" t="n"/>
      <c r="M815" s="437" t="n"/>
    </row>
    <row r="816">
      <c r="L816" s="437" t="n"/>
      <c r="M816" s="437" t="n"/>
    </row>
    <row r="817">
      <c r="L817" s="437" t="n"/>
      <c r="M817" s="437" t="n"/>
    </row>
    <row r="818">
      <c r="L818" s="437" t="n"/>
      <c r="M818" s="437" t="n"/>
    </row>
    <row r="819">
      <c r="L819" s="437" t="n"/>
      <c r="M819" s="437" t="n"/>
    </row>
    <row r="820">
      <c r="L820" s="437" t="n"/>
      <c r="M820" s="437" t="n"/>
    </row>
    <row r="821">
      <c r="L821" s="437" t="n"/>
      <c r="M821" s="437" t="n"/>
    </row>
    <row r="822">
      <c r="L822" s="437" t="n"/>
      <c r="M822" s="437" t="n"/>
    </row>
    <row r="823">
      <c r="L823" s="437" t="n"/>
      <c r="M823" s="437" t="n"/>
    </row>
    <row r="824">
      <c r="L824" s="437" t="n"/>
      <c r="M824" s="437" t="n"/>
    </row>
    <row r="825">
      <c r="L825" s="437" t="n"/>
      <c r="M825" s="437" t="n"/>
    </row>
    <row r="826">
      <c r="L826" s="437" t="n"/>
      <c r="M826" s="437" t="n"/>
    </row>
    <row r="827">
      <c r="L827" s="437" t="n"/>
      <c r="M827" s="437" t="n"/>
    </row>
    <row r="828">
      <c r="L828" s="437" t="n"/>
      <c r="M828" s="437" t="n"/>
    </row>
    <row r="829">
      <c r="L829" s="437" t="n"/>
      <c r="M829" s="437" t="n"/>
    </row>
    <row r="830">
      <c r="L830" s="437" t="n"/>
      <c r="M830" s="437" t="n"/>
    </row>
    <row r="831">
      <c r="L831" s="437" t="n"/>
      <c r="M831" s="437" t="n"/>
    </row>
    <row r="832">
      <c r="L832" s="437" t="n"/>
      <c r="M832" s="437" t="n"/>
    </row>
    <row r="833">
      <c r="L833" s="437" t="n"/>
      <c r="M833" s="437" t="n"/>
    </row>
    <row r="834">
      <c r="L834" s="437" t="n"/>
      <c r="M834" s="437" t="n"/>
    </row>
    <row r="835">
      <c r="L835" s="437" t="n"/>
      <c r="M835" s="437" t="n"/>
    </row>
    <row r="836">
      <c r="L836" s="437" t="n"/>
      <c r="M836" s="437" t="n"/>
    </row>
    <row r="837">
      <c r="L837" s="437" t="n"/>
      <c r="M837" s="437" t="n"/>
    </row>
    <row r="838">
      <c r="L838" s="437" t="n"/>
      <c r="M838" s="437" t="n"/>
    </row>
    <row r="839">
      <c r="L839" s="437" t="n"/>
      <c r="M839" s="437" t="n"/>
    </row>
    <row r="840">
      <c r="L840" s="437" t="n"/>
      <c r="M840" s="437" t="n"/>
    </row>
    <row r="841">
      <c r="L841" s="437" t="n"/>
      <c r="M841" s="437" t="n"/>
    </row>
    <row r="842">
      <c r="L842" s="437" t="n"/>
      <c r="M842" s="437" t="n"/>
    </row>
    <row r="843">
      <c r="L843" s="437" t="n"/>
      <c r="M843" s="437" t="n"/>
    </row>
    <row r="844">
      <c r="L844" s="437" t="n"/>
      <c r="M844" s="437" t="n"/>
    </row>
    <row r="845">
      <c r="L845" s="437" t="n"/>
      <c r="M845" s="437" t="n"/>
    </row>
    <row r="846">
      <c r="L846" s="437" t="n"/>
      <c r="M846" s="437" t="n"/>
    </row>
    <row r="847">
      <c r="L847" s="437" t="n"/>
      <c r="M847" s="437" t="n"/>
    </row>
    <row r="848">
      <c r="L848" s="437" t="n"/>
      <c r="M848" s="437" t="n"/>
    </row>
    <row r="849">
      <c r="L849" s="437" t="n"/>
      <c r="M849" s="437" t="n"/>
    </row>
    <row r="850">
      <c r="L850" s="437" t="n"/>
      <c r="M850" s="437" t="n"/>
    </row>
    <row r="851">
      <c r="L851" s="437" t="n"/>
      <c r="M851" s="437" t="n"/>
    </row>
    <row r="852">
      <c r="L852" s="437" t="n"/>
      <c r="M852" s="437" t="n"/>
    </row>
    <row r="853">
      <c r="L853" s="437" t="n"/>
      <c r="M853" s="437" t="n"/>
    </row>
    <row r="854">
      <c r="L854" s="437" t="n"/>
      <c r="M854" s="437" t="n"/>
    </row>
    <row r="855">
      <c r="L855" s="437" t="n"/>
      <c r="M855" s="437" t="n"/>
    </row>
    <row r="856">
      <c r="L856" s="437" t="n"/>
      <c r="M856" s="437" t="n"/>
    </row>
    <row r="857">
      <c r="L857" s="437" t="n"/>
      <c r="M857" s="437" t="n"/>
    </row>
    <row r="858">
      <c r="L858" s="437" t="n"/>
      <c r="M858" s="437" t="n"/>
    </row>
    <row r="859">
      <c r="L859" s="437" t="n"/>
      <c r="M859" s="437" t="n"/>
    </row>
    <row r="860">
      <c r="L860" s="437" t="n"/>
      <c r="M860" s="437" t="n"/>
    </row>
    <row r="861">
      <c r="L861" s="437" t="n"/>
      <c r="M861" s="437" t="n"/>
    </row>
    <row r="862">
      <c r="L862" s="437" t="n"/>
      <c r="M862" s="437" t="n"/>
    </row>
    <row r="863">
      <c r="L863" s="437" t="n"/>
      <c r="M863" s="437" t="n"/>
    </row>
    <row r="864">
      <c r="L864" s="437" t="n"/>
      <c r="M864" s="437" t="n"/>
    </row>
    <row r="865">
      <c r="L865" s="437" t="n"/>
      <c r="M865" s="437" t="n"/>
    </row>
    <row r="866">
      <c r="L866" s="437" t="n"/>
      <c r="M866" s="437" t="n"/>
    </row>
    <row r="867">
      <c r="L867" s="437" t="n"/>
      <c r="M867" s="437" t="n"/>
    </row>
    <row r="868">
      <c r="L868" s="437" t="n"/>
      <c r="M868" s="437" t="n"/>
    </row>
    <row r="869">
      <c r="L869" s="437" t="n"/>
      <c r="M869" s="437" t="n"/>
    </row>
    <row r="870">
      <c r="L870" s="437" t="n"/>
      <c r="M870" s="437" t="n"/>
    </row>
    <row r="871">
      <c r="L871" s="437" t="n"/>
      <c r="M871" s="437" t="n"/>
    </row>
    <row r="872">
      <c r="L872" s="437" t="n"/>
      <c r="M872" s="437" t="n"/>
    </row>
    <row r="873">
      <c r="L873" s="437" t="n"/>
      <c r="M873" s="437" t="n"/>
    </row>
    <row r="874">
      <c r="L874" s="437" t="n"/>
      <c r="M874" s="437" t="n"/>
    </row>
    <row r="875">
      <c r="L875" s="437" t="n"/>
      <c r="M875" s="437" t="n"/>
    </row>
    <row r="876">
      <c r="L876" s="437" t="n"/>
      <c r="M876" s="437" t="n"/>
    </row>
    <row r="877">
      <c r="L877" s="437" t="n"/>
      <c r="M877" s="437" t="n"/>
    </row>
    <row r="878">
      <c r="L878" s="437" t="n"/>
      <c r="M878" s="437" t="n"/>
    </row>
    <row r="879">
      <c r="L879" s="437" t="n"/>
      <c r="M879" s="437" t="n"/>
    </row>
    <row r="880">
      <c r="L880" s="437" t="n"/>
      <c r="M880" s="437" t="n"/>
    </row>
    <row r="881">
      <c r="L881" s="437" t="n"/>
      <c r="M881" s="437" t="n"/>
    </row>
    <row r="882">
      <c r="L882" s="437" t="n"/>
      <c r="M882" s="437" t="n"/>
    </row>
    <row r="883">
      <c r="L883" s="437" t="n"/>
      <c r="M883" s="437" t="n"/>
    </row>
    <row r="884">
      <c r="L884" s="437" t="n"/>
      <c r="M884" s="437" t="n"/>
    </row>
    <row r="885">
      <c r="L885" s="437" t="n"/>
      <c r="M885" s="437" t="n"/>
    </row>
    <row r="886">
      <c r="L886" s="437" t="n"/>
      <c r="M886" s="437" t="n"/>
    </row>
    <row r="887">
      <c r="L887" s="437" t="n"/>
      <c r="M887" s="437" t="n"/>
    </row>
    <row r="888">
      <c r="L888" s="437" t="n"/>
      <c r="M888" s="437" t="n"/>
    </row>
    <row r="889">
      <c r="L889" s="437" t="n"/>
      <c r="M889" s="437" t="n"/>
    </row>
    <row r="890">
      <c r="L890" s="437" t="n"/>
      <c r="M890" s="437" t="n"/>
    </row>
    <row r="891">
      <c r="L891" s="437" t="n"/>
      <c r="M891" s="437" t="n"/>
    </row>
    <row r="892">
      <c r="L892" s="437" t="n"/>
      <c r="M892" s="437" t="n"/>
    </row>
    <row r="893">
      <c r="L893" s="437" t="n"/>
      <c r="M893" s="437" t="n"/>
    </row>
    <row r="894">
      <c r="L894" s="437" t="n"/>
      <c r="M894" s="437" t="n"/>
    </row>
    <row r="895">
      <c r="L895" s="437" t="n"/>
      <c r="M895" s="437" t="n"/>
    </row>
    <row r="896">
      <c r="L896" s="437" t="n"/>
      <c r="M896" s="437" t="n"/>
    </row>
    <row r="897">
      <c r="L897" s="437" t="n"/>
      <c r="M897" s="437" t="n"/>
    </row>
    <row r="898">
      <c r="L898" s="437" t="n"/>
      <c r="M898" s="437" t="n"/>
    </row>
    <row r="899">
      <c r="L899" s="437" t="n"/>
      <c r="M899" s="437" t="n"/>
    </row>
    <row r="900">
      <c r="L900" s="437" t="n"/>
      <c r="M900" s="437" t="n"/>
    </row>
    <row r="901">
      <c r="L901" s="437" t="n"/>
      <c r="M901" s="437" t="n"/>
    </row>
    <row r="902">
      <c r="L902" s="437" t="n"/>
      <c r="M902" s="437" t="n"/>
    </row>
    <row r="903">
      <c r="L903" s="437" t="n"/>
      <c r="M903" s="437" t="n"/>
    </row>
    <row r="904">
      <c r="L904" s="437" t="n"/>
      <c r="M904" s="437" t="n"/>
    </row>
    <row r="905">
      <c r="L905" s="437" t="n"/>
      <c r="M905" s="437" t="n"/>
    </row>
    <row r="906">
      <c r="L906" s="437" t="n"/>
      <c r="M906" s="437" t="n"/>
    </row>
    <row r="907">
      <c r="L907" s="437" t="n"/>
      <c r="M907" s="437" t="n"/>
    </row>
    <row r="908">
      <c r="L908" s="437" t="n"/>
      <c r="M908" s="437" t="n"/>
    </row>
    <row r="909">
      <c r="L909" s="437" t="n"/>
      <c r="M909" s="437" t="n"/>
    </row>
    <row r="910">
      <c r="L910" s="437" t="n"/>
      <c r="M910" s="437" t="n"/>
    </row>
    <row r="911">
      <c r="L911" s="437" t="n"/>
      <c r="M911" s="437" t="n"/>
    </row>
    <row r="912">
      <c r="L912" s="437" t="n"/>
      <c r="M912" s="437" t="n"/>
    </row>
    <row r="913">
      <c r="L913" s="437" t="n"/>
      <c r="M913" s="437" t="n"/>
    </row>
    <row r="914">
      <c r="L914" s="437" t="n"/>
      <c r="M914" s="437" t="n"/>
    </row>
    <row r="915">
      <c r="L915" s="437" t="n"/>
      <c r="M915" s="437" t="n"/>
    </row>
    <row r="916">
      <c r="L916" s="437" t="n"/>
      <c r="M916" s="437" t="n"/>
    </row>
    <row r="917">
      <c r="L917" s="437" t="n"/>
      <c r="M917" s="437" t="n"/>
    </row>
    <row r="918">
      <c r="L918" s="437" t="n"/>
      <c r="M918" s="437" t="n"/>
    </row>
    <row r="919">
      <c r="L919" s="437" t="n"/>
      <c r="M919" s="437" t="n"/>
    </row>
    <row r="920">
      <c r="L920" s="437" t="n"/>
      <c r="M920" s="437" t="n"/>
    </row>
    <row r="921">
      <c r="L921" s="437" t="n"/>
      <c r="M921" s="437" t="n"/>
    </row>
    <row r="922">
      <c r="L922" s="437" t="n"/>
      <c r="M922" s="437" t="n"/>
    </row>
    <row r="923">
      <c r="L923" s="437" t="n"/>
      <c r="M923" s="437" t="n"/>
    </row>
    <row r="924">
      <c r="L924" s="437" t="n"/>
      <c r="M924" s="437" t="n"/>
    </row>
    <row r="925">
      <c r="L925" s="437" t="n"/>
      <c r="M925" s="437" t="n"/>
    </row>
    <row r="926">
      <c r="L926" s="437" t="n"/>
      <c r="M926" s="437" t="n"/>
    </row>
    <row r="927">
      <c r="L927" s="437" t="n"/>
      <c r="M927" s="437" t="n"/>
    </row>
    <row r="928">
      <c r="L928" s="437" t="n"/>
      <c r="M928" s="437" t="n"/>
    </row>
    <row r="929">
      <c r="L929" s="437" t="n"/>
      <c r="M929" s="437" t="n"/>
    </row>
    <row r="930">
      <c r="L930" s="437" t="n"/>
      <c r="M930" s="437" t="n"/>
    </row>
    <row r="931">
      <c r="L931" s="437" t="n"/>
      <c r="M931" s="437" t="n"/>
    </row>
    <row r="932">
      <c r="L932" s="437" t="n"/>
      <c r="M932" s="437" t="n"/>
    </row>
    <row r="933">
      <c r="L933" s="437" t="n"/>
      <c r="M933" s="437" t="n"/>
    </row>
    <row r="934">
      <c r="L934" s="437" t="n"/>
      <c r="M934" s="437" t="n"/>
    </row>
    <row r="935">
      <c r="L935" s="437" t="n"/>
      <c r="M935" s="437" t="n"/>
    </row>
    <row r="936">
      <c r="L936" s="437" t="n"/>
      <c r="M936" s="437" t="n"/>
    </row>
    <row r="937">
      <c r="L937" s="437" t="n"/>
      <c r="M937" s="437" t="n"/>
    </row>
    <row r="938">
      <c r="L938" s="437" t="n"/>
      <c r="M938" s="437" t="n"/>
    </row>
    <row r="939">
      <c r="L939" s="437" t="n"/>
      <c r="M939" s="437" t="n"/>
    </row>
    <row r="940">
      <c r="L940" s="437" t="n"/>
      <c r="M940" s="437" t="n"/>
    </row>
    <row r="941">
      <c r="L941" s="437" t="n"/>
      <c r="M941" s="437" t="n"/>
    </row>
    <row r="942">
      <c r="L942" s="437" t="n"/>
      <c r="M942" s="437" t="n"/>
    </row>
    <row r="943">
      <c r="L943" s="437" t="n"/>
      <c r="M943" s="437" t="n"/>
    </row>
    <row r="944">
      <c r="L944" s="437" t="n"/>
      <c r="M944" s="437" t="n"/>
    </row>
    <row r="945">
      <c r="L945" s="437" t="n"/>
      <c r="M945" s="437" t="n"/>
    </row>
    <row r="946">
      <c r="L946" s="437" t="n"/>
      <c r="M946" s="437" t="n"/>
    </row>
    <row r="947">
      <c r="L947" s="437" t="n"/>
      <c r="M947" s="437" t="n"/>
    </row>
    <row r="948">
      <c r="L948" s="437" t="n"/>
      <c r="M948" s="437" t="n"/>
    </row>
  </sheetData>
  <mergeCells count="58">
    <mergeCell ref="A322:M322"/>
    <mergeCell ref="B308:B312"/>
    <mergeCell ref="A203:M203"/>
    <mergeCell ref="B31:B34"/>
    <mergeCell ref="B329:B364"/>
    <mergeCell ref="B561:B572"/>
    <mergeCell ref="I2:J2"/>
    <mergeCell ref="A407:M407"/>
    <mergeCell ref="A327:M327"/>
    <mergeCell ref="A38:M38"/>
    <mergeCell ref="B67:B77"/>
    <mergeCell ref="A43:M43"/>
    <mergeCell ref="B146:B152"/>
    <mergeCell ref="A494:M494"/>
    <mergeCell ref="A1:N1"/>
    <mergeCell ref="A274:M274"/>
    <mergeCell ref="B100:B118"/>
    <mergeCell ref="A19:M19"/>
    <mergeCell ref="B316:B320"/>
    <mergeCell ref="D2:E2"/>
    <mergeCell ref="K3:N3"/>
    <mergeCell ref="B496:B557"/>
    <mergeCell ref="A295:M295"/>
    <mergeCell ref="A480:M480"/>
    <mergeCell ref="B60:B61"/>
    <mergeCell ref="A232:M232"/>
    <mergeCell ref="B297:B304"/>
    <mergeCell ref="A314:M314"/>
    <mergeCell ref="A559:M559"/>
    <mergeCell ref="A3:B3"/>
    <mergeCell ref="B135:B137"/>
    <mergeCell ref="I3:J3"/>
    <mergeCell ref="B139:B145"/>
    <mergeCell ref="A2:B2"/>
    <mergeCell ref="B153:B159"/>
    <mergeCell ref="B170:B201"/>
    <mergeCell ref="A168:M168"/>
    <mergeCell ref="B21:B23"/>
    <mergeCell ref="B205:B230"/>
    <mergeCell ref="B573:B593"/>
    <mergeCell ref="B482:B492"/>
    <mergeCell ref="B234:B272"/>
    <mergeCell ref="B160:B166"/>
    <mergeCell ref="A7:M7"/>
    <mergeCell ref="A65:M65"/>
    <mergeCell ref="A25:M25"/>
    <mergeCell ref="D3:E3"/>
    <mergeCell ref="A367:M367"/>
    <mergeCell ref="B276:B293"/>
    <mergeCell ref="B45:B50"/>
    <mergeCell ref="B324:B325"/>
    <mergeCell ref="B124:B129"/>
    <mergeCell ref="B120:B122"/>
    <mergeCell ref="B56:B57"/>
    <mergeCell ref="A306:M306"/>
    <mergeCell ref="K2:N2"/>
    <mergeCell ref="B132:B134"/>
    <mergeCell ref="B97:B98"/>
  </mergeCells>
  <pageMargins left="0.7" right="0.7" top="0.75" bottom="0.75" header="0.3" footer="0.3"/>
  <pageSetup orientation="portrait" scale="35" fitToHeight="0"/>
  <headerFooter>
    <oddHeader>&amp;CBuildexa Estimate  |  info@buildexaestimate.com  |  +1 (904) 331 5370  |  buildexaestimate.com</oddHeader>
    <oddFooter/>
    <evenHeader>&amp;CBuildexa Estimate  |  info@buildexaestimate.com  |  +1 (904) 331 5370  |  buildexaestimate.com</evenHeader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Buildexa Estimate</dc:creator>
  <dc:title xmlns:dc="http://purl.org/dc/elements/1.1/">Multifamily Concrete Estimate</dc:title>
  <dcterms:created xmlns:dcterms="http://purl.org/dc/terms/" xmlns:xsi="http://www.w3.org/2001/XMLSchema-instance" xsi:type="dcterms:W3CDTF">2018-05-17T19:16:00Z</dcterms:created>
  <dcterms:modified xmlns:dcterms="http://purl.org/dc/terms/" xmlns:xsi="http://www.w3.org/2001/XMLSchema-instance" xsi:type="dcterms:W3CDTF">2026-07-07T04:57:27Z</dcterms:modified>
  <cp:lastModifiedBy>sohaib Khan</cp:lastModifiedBy>
  <cp:lastPrinted>2020-09-10T21:20:00Z</cp:lastPrinted>
</cp:coreProperties>
</file>

<file path=docProps/custom.xml><?xml version="1.0" encoding="utf-8"?>
<Properties xmlns="http://schemas.openxmlformats.org/officeDocument/2006/custom-properties">
  <property name="PS9Connected" fmtid="{D5CDD505-2E9C-101B-9397-08002B2CF9AE}" pid="2">
    <vt:bool xmlns:vt="http://schemas.openxmlformats.org/officeDocument/2006/docPropsVTypes">1</vt:bool>
  </property>
  <property name="ICV" fmtid="{D5CDD505-2E9C-101B-9397-08002B2CF9AE}" pid="3">
    <vt:lpwstr xmlns:vt="http://schemas.openxmlformats.org/officeDocument/2006/docPropsVTypes">0405DEA18B68449D8537BD939DD57EFC</vt:lpwstr>
  </property>
  <property name="KSOProductBuildVer" fmtid="{D5CDD505-2E9C-101B-9397-08002B2CF9AE}" pid="4">
    <vt:lpwstr xmlns:vt="http://schemas.openxmlformats.org/officeDocument/2006/docPropsVTypes">1033-11.2.0.10443</vt:lpwstr>
  </property>
  <property name="PlanSwiftJobName" fmtid="{D5CDD505-2E9C-101B-9397-08002B2CF9AE}" pid="5">
    <vt:lpwstr xmlns:vt="http://schemas.openxmlformats.org/officeDocument/2006/docPropsVTypes"/>
  </property>
  <property name="PlanSwiftJobGuid" fmtid="{D5CDD505-2E9C-101B-9397-08002B2CF9AE}" pid="6">
    <vt:lpwstr xmlns:vt="http://schemas.openxmlformats.org/officeDocument/2006/docPropsVTypes"/>
  </property>
  <property name="LinkedDataId" fmtid="{D5CDD505-2E9C-101B-9397-08002B2CF9AE}" pid="7">
    <vt:lpwstr xmlns:vt="http://schemas.openxmlformats.org/officeDocument/2006/docPropsVTypes">{578E5214-EA55-41F6-ABF1-64E81B076FE0}</vt:lpwstr>
  </property>
</Properties>
</file>